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BMU-Dateien\81037_Fachaufsicht Beratung Mitwirkung\5_AMEV\2 AMEV Empfehlungen\000_Planen und Bauen\159-Eltanlagen 2020\"/>
    </mc:Choice>
  </mc:AlternateContent>
  <bookViews>
    <workbookView xWindow="0" yWindow="0" windowWidth="28800" windowHeight="17400" tabRatio="827" firstSheet="1" activeTab="5"/>
  </bookViews>
  <sheets>
    <sheet name="Hinweis" sheetId="7" r:id="rId1"/>
    <sheet name="Tabelle1" sheetId="11" r:id="rId2"/>
    <sheet name="Gleichzeitigkeitsfaktoren" sheetId="6" r:id="rId3"/>
    <sheet name="Vordruck Normalnetz" sheetId="1" r:id="rId4"/>
    <sheet name="Vordruck Ersatznetz" sheetId="2" r:id="rId5"/>
    <sheet name="Beispielrechnung Normalnetz" sheetId="9" r:id="rId6"/>
    <sheet name="Beispielrechnung Ersatznetz" sheetId="10" r:id="rId7"/>
  </sheets>
  <definedNames>
    <definedName name="_xlnm.Print_Area" localSheetId="6">'Beispielrechnung Ersatznetz'!$A$1:$I$43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7" i="9" l="1"/>
  <c r="H27" i="9"/>
  <c r="I27" i="9"/>
  <c r="J27" i="9"/>
  <c r="F28" i="9"/>
  <c r="H28" i="9"/>
  <c r="I28" i="9"/>
  <c r="J28" i="9"/>
  <c r="F29" i="9"/>
  <c r="H29" i="9"/>
  <c r="I29" i="9"/>
  <c r="J29" i="9"/>
  <c r="F30" i="9"/>
  <c r="H30" i="9"/>
  <c r="I30" i="9"/>
  <c r="J30" i="9"/>
  <c r="F31" i="9"/>
  <c r="H31" i="9"/>
  <c r="I31" i="9"/>
  <c r="J31" i="9"/>
  <c r="F32" i="9"/>
  <c r="H32" i="9"/>
  <c r="I32" i="9"/>
  <c r="J32" i="9"/>
  <c r="F33" i="9"/>
  <c r="H33" i="9"/>
  <c r="I33" i="9"/>
  <c r="J33" i="9"/>
  <c r="F34" i="9"/>
  <c r="H34" i="9"/>
  <c r="I34" i="9"/>
  <c r="J34" i="9"/>
  <c r="F35" i="9"/>
  <c r="H35" i="9"/>
  <c r="I35" i="9"/>
  <c r="J35" i="9"/>
  <c r="F36" i="9"/>
  <c r="H36" i="9"/>
  <c r="I36" i="9"/>
  <c r="J36" i="9"/>
  <c r="F37" i="9"/>
  <c r="H37" i="9"/>
  <c r="I37" i="9"/>
  <c r="J37" i="9"/>
  <c r="F38" i="9"/>
  <c r="H38" i="9"/>
  <c r="I38" i="9"/>
  <c r="J38" i="9"/>
  <c r="F39" i="9"/>
  <c r="H39" i="9"/>
  <c r="I39" i="9"/>
  <c r="J39" i="9"/>
  <c r="F40" i="9"/>
  <c r="H40" i="9"/>
  <c r="I40" i="9"/>
  <c r="J40" i="9"/>
  <c r="F41" i="9"/>
  <c r="H41" i="9"/>
  <c r="I41" i="9"/>
  <c r="J41" i="9"/>
  <c r="D42" i="9"/>
  <c r="F42" i="9"/>
  <c r="J42" i="9"/>
  <c r="H42" i="9" s="1"/>
  <c r="D44" i="9" s="1"/>
  <c r="D43" i="9"/>
  <c r="G46" i="9" s="1"/>
  <c r="I43" i="9"/>
  <c r="D48" i="9"/>
  <c r="D45" i="9" l="1"/>
  <c r="I45" i="9" s="1"/>
  <c r="G45" i="9" s="1"/>
  <c r="E24" i="10"/>
  <c r="G24" i="10"/>
  <c r="H24" i="10"/>
  <c r="I24" i="10"/>
  <c r="E25" i="10"/>
  <c r="H25" i="10" s="1"/>
  <c r="G25" i="10"/>
  <c r="E26" i="10"/>
  <c r="G26" i="10"/>
  <c r="H26" i="10"/>
  <c r="I26" i="10"/>
  <c r="E27" i="10"/>
  <c r="H27" i="10" s="1"/>
  <c r="I27" i="10" s="1"/>
  <c r="G27" i="10"/>
  <c r="E28" i="10"/>
  <c r="G28" i="10"/>
  <c r="H28" i="10"/>
  <c r="I28" i="10" s="1"/>
  <c r="E29" i="10"/>
  <c r="G29" i="10"/>
  <c r="H29" i="10"/>
  <c r="I29" i="10" s="1"/>
  <c r="E30" i="10"/>
  <c r="H30" i="10" s="1"/>
  <c r="G30" i="10"/>
  <c r="E31" i="10"/>
  <c r="G31" i="10"/>
  <c r="H31" i="10"/>
  <c r="I31" i="10" s="1"/>
  <c r="E32" i="10"/>
  <c r="H32" i="10" s="1"/>
  <c r="G32" i="10"/>
  <c r="E33" i="10"/>
  <c r="H33" i="10" s="1"/>
  <c r="G33" i="10"/>
  <c r="E34" i="10"/>
  <c r="H34" i="10" s="1"/>
  <c r="G34" i="10"/>
  <c r="E35" i="10"/>
  <c r="G35" i="10"/>
  <c r="H35" i="10"/>
  <c r="I35" i="10"/>
  <c r="E36" i="10"/>
  <c r="G36" i="10"/>
  <c r="H36" i="10"/>
  <c r="I36" i="10"/>
  <c r="E37" i="10"/>
  <c r="H37" i="10" s="1"/>
  <c r="G37" i="10"/>
  <c r="E38" i="10"/>
  <c r="H38" i="10" s="1"/>
  <c r="G38" i="10"/>
  <c r="C39" i="10"/>
  <c r="H40" i="10"/>
  <c r="F43" i="10"/>
  <c r="I43" i="10" s="1"/>
  <c r="E24" i="2"/>
  <c r="H24" i="2" s="1"/>
  <c r="I24" i="2" s="1"/>
  <c r="G24" i="2"/>
  <c r="E25" i="2"/>
  <c r="G25" i="2"/>
  <c r="H25" i="2"/>
  <c r="I25" i="2"/>
  <c r="E26" i="2"/>
  <c r="G26" i="2"/>
  <c r="H26" i="2"/>
  <c r="I26" i="2"/>
  <c r="E27" i="2"/>
  <c r="G27" i="2"/>
  <c r="H27" i="2"/>
  <c r="I27" i="2"/>
  <c r="E28" i="2"/>
  <c r="G28" i="2"/>
  <c r="H28" i="2"/>
  <c r="I28" i="2"/>
  <c r="E29" i="2"/>
  <c r="G29" i="2"/>
  <c r="H29" i="2"/>
  <c r="I29" i="2"/>
  <c r="E30" i="2"/>
  <c r="G30" i="2"/>
  <c r="H30" i="2"/>
  <c r="I30" i="2"/>
  <c r="E31" i="2"/>
  <c r="G31" i="2"/>
  <c r="H31" i="2"/>
  <c r="I31" i="2"/>
  <c r="E32" i="2"/>
  <c r="G32" i="2"/>
  <c r="H32" i="2"/>
  <c r="I32" i="2"/>
  <c r="E33" i="2"/>
  <c r="G33" i="2"/>
  <c r="H33" i="2"/>
  <c r="I33" i="2"/>
  <c r="E34" i="2"/>
  <c r="G34" i="2"/>
  <c r="H34" i="2"/>
  <c r="I34" i="2"/>
  <c r="E35" i="2"/>
  <c r="G35" i="2"/>
  <c r="H35" i="2"/>
  <c r="I35" i="2"/>
  <c r="E36" i="2"/>
  <c r="G36" i="2"/>
  <c r="H36" i="2"/>
  <c r="I36" i="2"/>
  <c r="E37" i="2"/>
  <c r="G37" i="2"/>
  <c r="H37" i="2"/>
  <c r="I37" i="2"/>
  <c r="E38" i="2"/>
  <c r="G38" i="2"/>
  <c r="H38" i="2"/>
  <c r="I38" i="2"/>
  <c r="C39" i="2"/>
  <c r="H40" i="2"/>
  <c r="C42" i="2"/>
  <c r="H42" i="2" s="1"/>
  <c r="F43" i="2"/>
  <c r="I43" i="2"/>
  <c r="E27" i="1"/>
  <c r="H27" i="1" s="1"/>
  <c r="G27" i="1"/>
  <c r="E28" i="1"/>
  <c r="H28" i="1" s="1"/>
  <c r="I28" i="1" s="1"/>
  <c r="G28" i="1"/>
  <c r="E29" i="1"/>
  <c r="G29" i="1"/>
  <c r="H29" i="1"/>
  <c r="I29" i="1"/>
  <c r="E30" i="1"/>
  <c r="G30" i="1"/>
  <c r="H30" i="1"/>
  <c r="I30" i="1"/>
  <c r="E31" i="1"/>
  <c r="G31" i="1"/>
  <c r="H31" i="1"/>
  <c r="I31" i="1"/>
  <c r="E32" i="1"/>
  <c r="G32" i="1"/>
  <c r="H32" i="1"/>
  <c r="I32" i="1"/>
  <c r="E33" i="1"/>
  <c r="G33" i="1"/>
  <c r="H33" i="1"/>
  <c r="I33" i="1"/>
  <c r="E34" i="1"/>
  <c r="G34" i="1"/>
  <c r="H34" i="1"/>
  <c r="I34" i="1"/>
  <c r="E35" i="1"/>
  <c r="G35" i="1"/>
  <c r="H35" i="1"/>
  <c r="I35" i="1"/>
  <c r="E36" i="1"/>
  <c r="G36" i="1"/>
  <c r="H36" i="1"/>
  <c r="I36" i="1"/>
  <c r="E37" i="1"/>
  <c r="G37" i="1"/>
  <c r="H37" i="1"/>
  <c r="I37" i="1"/>
  <c r="E38" i="1"/>
  <c r="G38" i="1"/>
  <c r="H38" i="1"/>
  <c r="I38" i="1"/>
  <c r="E39" i="1"/>
  <c r="G39" i="1"/>
  <c r="H39" i="1"/>
  <c r="I39" i="1"/>
  <c r="E40" i="1"/>
  <c r="G40" i="1"/>
  <c r="H40" i="1"/>
  <c r="I40" i="1"/>
  <c r="E41" i="1"/>
  <c r="G41" i="1"/>
  <c r="H41" i="1"/>
  <c r="I41" i="1"/>
  <c r="C42" i="1"/>
  <c r="H43" i="1"/>
  <c r="C45" i="1"/>
  <c r="H45" i="1" s="1"/>
  <c r="I37" i="10" l="1"/>
  <c r="I34" i="10"/>
  <c r="I25" i="10"/>
  <c r="I32" i="10"/>
  <c r="I30" i="10"/>
  <c r="I38" i="10"/>
  <c r="I33" i="10"/>
  <c r="E39" i="10"/>
  <c r="C40" i="10" s="1"/>
  <c r="C42" i="10" s="1"/>
  <c r="H42" i="10" s="1"/>
  <c r="I27" i="1"/>
  <c r="I42" i="1" s="1"/>
  <c r="E42" i="1"/>
  <c r="C43" i="1" s="1"/>
  <c r="F46" i="1" s="1"/>
  <c r="C48" i="1"/>
  <c r="I39" i="2"/>
  <c r="E39" i="2"/>
  <c r="C40" i="2" s="1"/>
  <c r="I39" i="10" l="1"/>
  <c r="G39" i="10" s="1"/>
  <c r="C41" i="10" s="1"/>
  <c r="F42" i="10" s="1"/>
  <c r="G42" i="1"/>
  <c r="C44" i="1" s="1"/>
  <c r="F45" i="1" s="1"/>
  <c r="G39" i="2"/>
  <c r="C41" i="2" s="1"/>
  <c r="F42" i="2" s="1"/>
</calcChain>
</file>

<file path=xl/sharedStrings.xml><?xml version="1.0" encoding="utf-8"?>
<sst xmlns="http://schemas.openxmlformats.org/spreadsheetml/2006/main" count="463" uniqueCount="201">
  <si>
    <t>Elektrische Leistungsbilanz  -  Normalnetz</t>
  </si>
  <si>
    <t>Formeln</t>
  </si>
  <si>
    <t>Bezeichnungen</t>
  </si>
  <si>
    <t>: geschätzte Scheinleistung (kVA) nach Vergleichswert</t>
  </si>
  <si>
    <r>
      <t>G</t>
    </r>
    <r>
      <rPr>
        <vertAlign val="subscript"/>
        <sz val="10"/>
        <rFont val="Arial"/>
        <family val="2"/>
      </rPr>
      <t>f1</t>
    </r>
  </si>
  <si>
    <t>: Gleichzeitigkeitsfaktor der Verbraucher</t>
  </si>
  <si>
    <r>
      <t>G</t>
    </r>
    <r>
      <rPr>
        <vertAlign val="subscript"/>
        <sz val="10"/>
        <rFont val="Arial"/>
        <family val="2"/>
      </rPr>
      <t>f2</t>
    </r>
  </si>
  <si>
    <t>: Gesamt-Gleichzeitigkeitsfaktor der Sammelschiene</t>
  </si>
  <si>
    <r>
      <t>cos</t>
    </r>
    <r>
      <rPr>
        <sz val="10"/>
        <rFont val="Symbol"/>
        <family val="1"/>
        <charset val="2"/>
      </rPr>
      <t xml:space="preserve"> j</t>
    </r>
    <r>
      <rPr>
        <sz val="10"/>
        <rFont val="Arial"/>
      </rPr>
      <t>1</t>
    </r>
  </si>
  <si>
    <t>: Leistungsfaktor der Verbraucher</t>
  </si>
  <si>
    <r>
      <t>cos</t>
    </r>
    <r>
      <rPr>
        <sz val="10"/>
        <rFont val="Symbol"/>
        <family val="1"/>
        <charset val="2"/>
      </rPr>
      <t xml:space="preserve"> j</t>
    </r>
    <r>
      <rPr>
        <sz val="10"/>
        <rFont val="Arial"/>
      </rPr>
      <t>2</t>
    </r>
  </si>
  <si>
    <t>: Leistungsfaktor der Sammelschiene (ohne Kondensatoren)</t>
  </si>
  <si>
    <r>
      <t xml:space="preserve">cos </t>
    </r>
    <r>
      <rPr>
        <sz val="10"/>
        <rFont val="Symbol"/>
        <family val="1"/>
        <charset val="2"/>
      </rPr>
      <t>j</t>
    </r>
    <r>
      <rPr>
        <sz val="10"/>
        <rFont val="Arial"/>
      </rPr>
      <t>3</t>
    </r>
  </si>
  <si>
    <t>: angestrebter Leistungsfaktor (mit Kondensatoren)</t>
  </si>
  <si>
    <t>: spezifische Leistung des Objektes</t>
  </si>
  <si>
    <t xml:space="preserve">Verbraucher                                       </t>
  </si>
  <si>
    <r>
      <t>G</t>
    </r>
    <r>
      <rPr>
        <vertAlign val="subscript"/>
        <sz val="12"/>
        <rFont val="Arial"/>
        <family val="2"/>
      </rPr>
      <t>f1</t>
    </r>
  </si>
  <si>
    <t>Abwasser-/Wasser-/Gasanl.</t>
  </si>
  <si>
    <t>Wärmeversorgungsanlagen</t>
  </si>
  <si>
    <t>Warmwasserbereitung</t>
  </si>
  <si>
    <t>Lufttechnische Anlagen</t>
  </si>
  <si>
    <t>Beleuchtungsanlagen</t>
  </si>
  <si>
    <t>Außenbeleuchtungsanlagen</t>
  </si>
  <si>
    <t>Festinstalliertes Sondergerät</t>
  </si>
  <si>
    <t xml:space="preserve">Aufzugsanlagen              </t>
  </si>
  <si>
    <t>Übrige Förderanlagen</t>
  </si>
  <si>
    <t>Nutzungsspezifische Anlagen</t>
  </si>
  <si>
    <t>Küchentechnische Anlagen</t>
  </si>
  <si>
    <t xml:space="preserve">Gebäudeautomation    </t>
  </si>
  <si>
    <r>
      <t>G</t>
    </r>
    <r>
      <rPr>
        <vertAlign val="subscript"/>
        <sz val="12"/>
        <rFont val="Arial"/>
        <family val="2"/>
      </rPr>
      <t xml:space="preserve">f2 </t>
    </r>
    <r>
      <rPr>
        <sz val="12"/>
        <rFont val="Arial"/>
        <family val="2"/>
      </rPr>
      <t>=</t>
    </r>
  </si>
  <si>
    <t>kVA</t>
  </si>
  <si>
    <r>
      <t>m</t>
    </r>
    <r>
      <rPr>
        <vertAlign val="superscript"/>
        <sz val="12"/>
        <rFont val="Arial"/>
        <family val="2"/>
      </rPr>
      <t>2</t>
    </r>
  </si>
  <si>
    <t>Elektrische Leistungsbilanz  -  Ersatznetz</t>
  </si>
  <si>
    <t>: gewählte Aggregat-Nennleistung (kVA)</t>
  </si>
  <si>
    <t>Gerichtsgebäude</t>
  </si>
  <si>
    <t>Gleichzeitigkeitsfaktoren zur Ermittlung des Leistungsbedarfs</t>
  </si>
  <si>
    <t>0,1 - 0,3</t>
  </si>
  <si>
    <t>Beleuchtungsanlagen in innenliegenden Räumen</t>
  </si>
  <si>
    <t>Kälteanlagen</t>
  </si>
  <si>
    <t>0,4 - 0,5</t>
  </si>
  <si>
    <t>0,1 - 0,5</t>
  </si>
  <si>
    <t>Umwälzpumpen</t>
  </si>
  <si>
    <t>Experimentieranlagen</t>
  </si>
  <si>
    <t>0,2 - 0,7</t>
  </si>
  <si>
    <t>Werkstätten</t>
  </si>
  <si>
    <t>zu Anlage 2</t>
  </si>
  <si>
    <t>Kostengruppe 440 Starkstromanlagen</t>
  </si>
  <si>
    <t>Planungshilfe für Elektrische Leistungsbilanzen</t>
  </si>
  <si>
    <t>für das Normalnetz und Ersatznetz</t>
  </si>
  <si>
    <t>Allgemeines</t>
  </si>
  <si>
    <t>Anwendungshinweise</t>
  </si>
  <si>
    <t xml:space="preserve">* siehe Tabelle 1 "Spezifischer Leistungsbedarf in Abhängigkeit der Nutzungsart"  </t>
  </si>
  <si>
    <t>Bereich</t>
  </si>
  <si>
    <t>Tabelle 1: Spezifischer Leistungsbedarf in Abhängigkeit der Nutzungsart</t>
  </si>
  <si>
    <t>Verbrauchergruppe</t>
  </si>
  <si>
    <t>Absaugung, Digestorien</t>
  </si>
  <si>
    <t>Aufzüge/Rolltreppen</t>
  </si>
  <si>
    <t>0,7 - 0,8</t>
  </si>
  <si>
    <t>0,7 - 0,9</t>
  </si>
  <si>
    <t>0,2 – 0,4</t>
  </si>
  <si>
    <t>0,7 – 1</t>
  </si>
  <si>
    <t>0,8 – 1</t>
  </si>
  <si>
    <t>Lastenaufzüge, Krananlagen</t>
  </si>
  <si>
    <t>Steckdosen 400 V (1000 W/Steckdose)</t>
  </si>
  <si>
    <t>Schmutz-, Warmwasserpumpen</t>
  </si>
  <si>
    <t>0,2 - 0,4</t>
  </si>
  <si>
    <t>Tabelle 3: Gleichzeitigkeitsfaktoren für Verbrauchergruppen</t>
  </si>
  <si>
    <t>Mittelwert Gf1</t>
  </si>
  <si>
    <t>Gesamtgleichzeitigkeits-faktor Gfges
(alternativ nur für Verwaltungsgeb.)</t>
  </si>
  <si>
    <t>Die Berechnung der elektrischen Leistungsbilanzen dient vor allem der bedarfsgerechten Auslegung von Transformatoren und Netzersatzaggregaten. Eine vereinfachte Berechnung ermöglichen nachstehende Formulare und Beispielrechnungen für das Normalnetz und Ersatznetz sowie Übersichten der nutzungsspezifischen Leistungen und Gleichzeitigkeitsfaktoren. Dem Rechenergebnis für das Normalnetz kann der spezifische Leistungsbedarf gemäß Tabelle 1 gegenübergestellt werden.</t>
  </si>
  <si>
    <t xml:space="preserve">Gleichzeitig-keitsfaktoren </t>
  </si>
  <si>
    <r>
      <t xml:space="preserve">cos </t>
    </r>
    <r>
      <rPr>
        <i/>
        <sz val="12"/>
        <rFont val="Arial"/>
        <family val="2"/>
      </rPr>
      <t>φ</t>
    </r>
    <r>
      <rPr>
        <sz val="12"/>
        <rFont val="Arial"/>
        <family val="2"/>
      </rPr>
      <t>1</t>
    </r>
  </si>
  <si>
    <r>
      <t xml:space="preserve">sin </t>
    </r>
    <r>
      <rPr>
        <i/>
        <sz val="12"/>
        <rFont val="Arial"/>
        <family val="2"/>
      </rPr>
      <t>φ</t>
    </r>
    <r>
      <rPr>
        <sz val="12"/>
        <rFont val="Arial"/>
        <family val="2"/>
      </rPr>
      <t>1</t>
    </r>
  </si>
  <si>
    <r>
      <t>S</t>
    </r>
    <r>
      <rPr>
        <vertAlign val="subscript"/>
        <sz val="12"/>
        <rFont val="Arial"/>
        <family val="2"/>
      </rPr>
      <t xml:space="preserve">2 </t>
    </r>
    <r>
      <rPr>
        <sz val="12"/>
        <rFont val="Arial"/>
        <family val="2"/>
      </rPr>
      <t>(kVA)</t>
    </r>
  </si>
  <si>
    <r>
      <t>P</t>
    </r>
    <r>
      <rPr>
        <vertAlign val="subscript"/>
        <sz val="12"/>
        <rFont val="Arial"/>
        <family val="2"/>
      </rPr>
      <t xml:space="preserve">1 </t>
    </r>
    <r>
      <rPr>
        <sz val="12"/>
        <rFont val="Arial"/>
        <family val="2"/>
      </rPr>
      <t>(kW)</t>
    </r>
  </si>
  <si>
    <r>
      <t>P</t>
    </r>
    <r>
      <rPr>
        <vertAlign val="subscript"/>
        <sz val="12"/>
        <rFont val="Arial"/>
        <family val="2"/>
      </rPr>
      <t xml:space="preserve">2 </t>
    </r>
    <r>
      <rPr>
        <sz val="12"/>
        <rFont val="Arial"/>
        <family val="2"/>
      </rPr>
      <t>(kW)</t>
    </r>
  </si>
  <si>
    <r>
      <t>Summen:               P</t>
    </r>
    <r>
      <rPr>
        <vertAlign val="subscript"/>
        <sz val="12"/>
        <rFont val="Arial"/>
        <family val="2"/>
      </rPr>
      <t>1</t>
    </r>
    <r>
      <rPr>
        <sz val="12"/>
        <rFont val="Arial"/>
        <family val="2"/>
      </rPr>
      <t xml:space="preserve">(kW)  =       </t>
    </r>
  </si>
  <si>
    <r>
      <t>Σ</t>
    </r>
    <r>
      <rPr>
        <sz val="12"/>
        <rFont val="Symbol"/>
        <family val="1"/>
        <charset val="2"/>
      </rPr>
      <t xml:space="preserve"> </t>
    </r>
    <r>
      <rPr>
        <sz val="12"/>
        <rFont val="Arial"/>
      </rPr>
      <t>P</t>
    </r>
    <r>
      <rPr>
        <vertAlign val="subscript"/>
        <sz val="12"/>
        <rFont val="Arial"/>
        <family val="2"/>
      </rPr>
      <t>2</t>
    </r>
    <r>
      <rPr>
        <sz val="12"/>
        <rFont val="Arial"/>
      </rPr>
      <t>(kW) =</t>
    </r>
  </si>
  <si>
    <r>
      <t>Σ S</t>
    </r>
    <r>
      <rPr>
        <vertAlign val="subscript"/>
        <sz val="12"/>
        <rFont val="Arial"/>
        <family val="2"/>
      </rPr>
      <t>2</t>
    </r>
    <r>
      <rPr>
        <sz val="12"/>
        <rFont val="Arial"/>
        <family val="2"/>
      </rPr>
      <t>(kVA)=</t>
    </r>
  </si>
  <si>
    <r>
      <t xml:space="preserve">cos </t>
    </r>
    <r>
      <rPr>
        <i/>
        <sz val="12"/>
        <rFont val="Arial"/>
        <family val="2"/>
      </rPr>
      <t>φ2</t>
    </r>
    <r>
      <rPr>
        <sz val="12"/>
        <rFont val="Arial"/>
      </rPr>
      <t xml:space="preserve"> = </t>
    </r>
    <r>
      <rPr>
        <sz val="12"/>
        <rFont val="Symbol"/>
        <family val="1"/>
        <charset val="2"/>
      </rPr>
      <t>S</t>
    </r>
    <r>
      <rPr>
        <sz val="12"/>
        <rFont val="Arial"/>
      </rPr>
      <t xml:space="preserve"> P</t>
    </r>
    <r>
      <rPr>
        <vertAlign val="subscript"/>
        <sz val="12"/>
        <rFont val="Arial"/>
        <family val="2"/>
      </rPr>
      <t>2</t>
    </r>
    <r>
      <rPr>
        <sz val="12"/>
        <rFont val="Arial"/>
      </rPr>
      <t xml:space="preserve">  /  </t>
    </r>
    <r>
      <rPr>
        <sz val="12"/>
        <rFont val="Symbol"/>
        <family val="1"/>
        <charset val="2"/>
      </rPr>
      <t>S</t>
    </r>
    <r>
      <rPr>
        <sz val="12"/>
        <rFont val="Arial"/>
      </rPr>
      <t xml:space="preserve"> S</t>
    </r>
    <r>
      <rPr>
        <vertAlign val="subscript"/>
        <sz val="12"/>
        <rFont val="Arial"/>
        <family val="2"/>
      </rPr>
      <t xml:space="preserve">2 </t>
    </r>
    <r>
      <rPr>
        <sz val="12"/>
        <rFont val="Arial"/>
      </rPr>
      <t>=</t>
    </r>
  </si>
  <si>
    <r>
      <t xml:space="preserve">sin </t>
    </r>
    <r>
      <rPr>
        <i/>
        <sz val="12"/>
        <rFont val="Arial"/>
        <family val="2"/>
      </rPr>
      <t>φ</t>
    </r>
    <r>
      <rPr>
        <sz val="12"/>
        <rFont val="Arial"/>
      </rPr>
      <t>3=</t>
    </r>
  </si>
  <si>
    <r>
      <t>P</t>
    </r>
    <r>
      <rPr>
        <vertAlign val="subscript"/>
        <sz val="12"/>
        <rFont val="Arial"/>
        <family val="2"/>
      </rPr>
      <t>3</t>
    </r>
    <r>
      <rPr>
        <sz val="12"/>
        <rFont val="Arial"/>
      </rPr>
      <t xml:space="preserve">= </t>
    </r>
    <r>
      <rPr>
        <sz val="12"/>
        <rFont val="Arial"/>
        <family val="2"/>
      </rPr>
      <t>Σ</t>
    </r>
    <r>
      <rPr>
        <sz val="12"/>
        <rFont val="Arial"/>
      </rPr>
      <t xml:space="preserve"> P</t>
    </r>
    <r>
      <rPr>
        <vertAlign val="subscript"/>
        <sz val="12"/>
        <rFont val="Arial"/>
        <family val="2"/>
      </rPr>
      <t>2</t>
    </r>
    <r>
      <rPr>
        <sz val="12"/>
        <rFont val="Arial"/>
      </rPr>
      <t xml:space="preserve">  x  G</t>
    </r>
    <r>
      <rPr>
        <vertAlign val="subscript"/>
        <sz val="12"/>
        <rFont val="Arial"/>
        <family val="2"/>
      </rPr>
      <t>f2=</t>
    </r>
  </si>
  <si>
    <r>
      <t>S</t>
    </r>
    <r>
      <rPr>
        <vertAlign val="subscript"/>
        <sz val="12"/>
        <rFont val="Arial"/>
        <family val="2"/>
      </rPr>
      <t>3</t>
    </r>
    <r>
      <rPr>
        <sz val="12"/>
        <rFont val="Arial"/>
      </rPr>
      <t xml:space="preserve"> = P</t>
    </r>
    <r>
      <rPr>
        <vertAlign val="subscript"/>
        <sz val="12"/>
        <rFont val="Arial"/>
        <family val="2"/>
      </rPr>
      <t xml:space="preserve">3 </t>
    </r>
    <r>
      <rPr>
        <sz val="12"/>
        <rFont val="Arial"/>
      </rPr>
      <t xml:space="preserve"> / cos </t>
    </r>
    <r>
      <rPr>
        <sz val="12"/>
        <rFont val="Symbol"/>
        <family val="1"/>
        <charset val="2"/>
      </rPr>
      <t>j</t>
    </r>
    <r>
      <rPr>
        <sz val="12"/>
        <rFont val="Arial"/>
      </rPr>
      <t>3  =</t>
    </r>
  </si>
  <si>
    <r>
      <t xml:space="preserve">cos </t>
    </r>
    <r>
      <rPr>
        <i/>
        <sz val="12"/>
        <rFont val="Arial"/>
        <family val="2"/>
      </rPr>
      <t>φ</t>
    </r>
    <r>
      <rPr>
        <sz val="12"/>
        <rFont val="Symbol"/>
        <family val="1"/>
        <charset val="2"/>
      </rPr>
      <t>3</t>
    </r>
    <r>
      <rPr>
        <sz val="12"/>
        <rFont val="Arial"/>
      </rPr>
      <t xml:space="preserve"> =</t>
    </r>
  </si>
  <si>
    <r>
      <t>P</t>
    </r>
    <r>
      <rPr>
        <vertAlign val="subscript"/>
        <sz val="10"/>
        <rFont val="Arial"/>
        <family val="2"/>
      </rPr>
      <t>1</t>
    </r>
  </si>
  <si>
    <t>: installierte Nennwirkleistung (kW) der Verbrauchergruppe</t>
  </si>
  <si>
    <r>
      <t>S</t>
    </r>
    <r>
      <rPr>
        <vertAlign val="subscript"/>
        <sz val="10"/>
        <rFont val="Arial"/>
        <family val="2"/>
      </rPr>
      <t>V</t>
    </r>
  </si>
  <si>
    <r>
      <t>P</t>
    </r>
    <r>
      <rPr>
        <vertAlign val="subscript"/>
        <sz val="10"/>
        <rFont val="Arial"/>
        <family val="2"/>
      </rPr>
      <t>2</t>
    </r>
  </si>
  <si>
    <t>: Wirkleistung, bewertet mit dem Gruppengleichzeitigkeitsfaktor</t>
  </si>
  <si>
    <r>
      <t>S</t>
    </r>
    <r>
      <rPr>
        <vertAlign val="subscript"/>
        <sz val="10"/>
        <rFont val="Arial"/>
        <family val="2"/>
      </rPr>
      <t>2</t>
    </r>
  </si>
  <si>
    <t>: Scheinleistung, bewertet mit dem Gruppengleichzeitigkeitsfaktor</t>
  </si>
  <si>
    <r>
      <t>Q</t>
    </r>
    <r>
      <rPr>
        <vertAlign val="subscript"/>
        <sz val="10"/>
        <rFont val="Arial"/>
        <family val="2"/>
      </rPr>
      <t>2</t>
    </r>
  </si>
  <si>
    <t>: Blindleistung, bewertet mit dem Gruppengleichzeitigkeitsfaktor</t>
  </si>
  <si>
    <r>
      <t>S</t>
    </r>
    <r>
      <rPr>
        <vertAlign val="subscript"/>
        <sz val="12"/>
        <rFont val="Arial"/>
        <family val="2"/>
      </rPr>
      <t xml:space="preserve">T </t>
    </r>
    <r>
      <rPr>
        <sz val="12"/>
        <rFont val="Arial"/>
        <family val="2"/>
      </rPr>
      <t>=</t>
    </r>
  </si>
  <si>
    <r>
      <t>S</t>
    </r>
    <r>
      <rPr>
        <vertAlign val="subscript"/>
        <sz val="10"/>
        <rFont val="Arial"/>
        <family val="2"/>
      </rPr>
      <t>T</t>
    </r>
  </si>
  <si>
    <t>: gewählte Transformator-Nennleistung (Scheinleistung in kVA)</t>
  </si>
  <si>
    <r>
      <t>Q</t>
    </r>
    <r>
      <rPr>
        <vertAlign val="subscript"/>
        <sz val="10"/>
        <rFont val="Arial"/>
        <family val="2"/>
      </rPr>
      <t>K</t>
    </r>
  </si>
  <si>
    <t>: Gleichzeitigkeitsfaktor der Verbrauchergruppe</t>
  </si>
  <si>
    <r>
      <t>P</t>
    </r>
    <r>
      <rPr>
        <vertAlign val="subscript"/>
        <sz val="10"/>
        <rFont val="Arial"/>
        <family val="2"/>
      </rPr>
      <t>3</t>
    </r>
  </si>
  <si>
    <t>: Wirkleistung an der Sammelschiene</t>
  </si>
  <si>
    <t>: Gesamt-Gleichzeitigkeitsfaktor der Sammelschiene (bei NSHV, sonst 1)</t>
  </si>
  <si>
    <r>
      <t>S</t>
    </r>
    <r>
      <rPr>
        <vertAlign val="subscript"/>
        <sz val="10"/>
        <rFont val="Arial"/>
        <family val="2"/>
      </rPr>
      <t>3</t>
    </r>
  </si>
  <si>
    <t>: Scheinleistung an der Sammelschiene, mit Kompensationskondensatoren</t>
  </si>
  <si>
    <r>
      <t>P</t>
    </r>
    <r>
      <rPr>
        <vertAlign val="subscript"/>
        <sz val="10"/>
        <rFont val="Arial"/>
        <family val="2"/>
      </rPr>
      <t xml:space="preserve">2 </t>
    </r>
    <r>
      <rPr>
        <sz val="10"/>
        <rFont val="Arial"/>
        <family val="2"/>
      </rPr>
      <t>= P</t>
    </r>
    <r>
      <rPr>
        <vertAlign val="subscript"/>
        <sz val="10"/>
        <rFont val="Arial"/>
        <family val="2"/>
      </rPr>
      <t xml:space="preserve">1  </t>
    </r>
    <r>
      <rPr>
        <sz val="10"/>
        <rFont val="Arial"/>
        <family val="2"/>
      </rPr>
      <t>x G</t>
    </r>
    <r>
      <rPr>
        <vertAlign val="subscript"/>
        <sz val="10"/>
        <rFont val="Arial"/>
        <family val="2"/>
      </rPr>
      <t>f1</t>
    </r>
  </si>
  <si>
    <r>
      <t>S</t>
    </r>
    <r>
      <rPr>
        <vertAlign val="subscript"/>
        <sz val="10"/>
        <rFont val="Arial"/>
        <family val="2"/>
      </rPr>
      <t>2</t>
    </r>
    <r>
      <rPr>
        <sz val="10"/>
        <rFont val="Arial"/>
      </rPr>
      <t xml:space="preserve"> = P</t>
    </r>
    <r>
      <rPr>
        <vertAlign val="subscript"/>
        <sz val="10"/>
        <rFont val="Arial"/>
        <family val="2"/>
      </rPr>
      <t>2</t>
    </r>
    <r>
      <rPr>
        <sz val="10"/>
        <rFont val="Arial"/>
      </rPr>
      <t xml:space="preserve"> / cos </t>
    </r>
    <r>
      <rPr>
        <sz val="10"/>
        <rFont val="Symbol"/>
        <family val="1"/>
        <charset val="2"/>
      </rPr>
      <t>j</t>
    </r>
    <r>
      <rPr>
        <sz val="10"/>
        <rFont val="Arial"/>
      </rPr>
      <t>1</t>
    </r>
  </si>
  <si>
    <r>
      <t>Q</t>
    </r>
    <r>
      <rPr>
        <vertAlign val="subscript"/>
        <sz val="10"/>
        <rFont val="Arial"/>
        <family val="2"/>
      </rPr>
      <t>3</t>
    </r>
  </si>
  <si>
    <t>: Blindleistung an der Sammelschiene, mit Kompensationskondensatoren</t>
  </si>
  <si>
    <r>
      <t>Σ</t>
    </r>
    <r>
      <rPr>
        <sz val="10"/>
        <rFont val="Arial"/>
      </rPr>
      <t xml:space="preserve"> S</t>
    </r>
    <r>
      <rPr>
        <vertAlign val="subscript"/>
        <sz val="10"/>
        <rFont val="Arial"/>
        <family val="2"/>
      </rPr>
      <t>2</t>
    </r>
    <r>
      <rPr>
        <sz val="10"/>
        <rFont val="Arial"/>
      </rPr>
      <t xml:space="preserve"> = [(</t>
    </r>
    <r>
      <rPr>
        <sz val="10"/>
        <rFont val="Arial"/>
        <family val="2"/>
      </rPr>
      <t>Σ</t>
    </r>
    <r>
      <rPr>
        <sz val="10"/>
        <rFont val="Arial"/>
      </rPr>
      <t>P</t>
    </r>
    <r>
      <rPr>
        <vertAlign val="subscript"/>
        <sz val="10"/>
        <rFont val="Arial"/>
        <family val="2"/>
      </rPr>
      <t>2</t>
    </r>
    <r>
      <rPr>
        <sz val="10"/>
        <rFont val="Arial"/>
        <family val="2"/>
      </rPr>
      <t>)</t>
    </r>
    <r>
      <rPr>
        <vertAlign val="superscript"/>
        <sz val="10"/>
        <rFont val="Arial"/>
        <family val="2"/>
      </rPr>
      <t xml:space="preserve">2 </t>
    </r>
    <r>
      <rPr>
        <sz val="10"/>
        <rFont val="Arial"/>
        <family val="2"/>
      </rPr>
      <t>+ (ΣQ</t>
    </r>
    <r>
      <rPr>
        <vertAlign val="subscript"/>
        <sz val="10"/>
        <rFont val="Arial"/>
        <family val="2"/>
      </rPr>
      <t>2</t>
    </r>
    <r>
      <rPr>
        <sz val="10"/>
        <rFont val="Arial"/>
        <family val="2"/>
      </rPr>
      <t>)</t>
    </r>
    <r>
      <rPr>
        <vertAlign val="superscript"/>
        <sz val="10"/>
        <rFont val="Arial"/>
        <family val="2"/>
      </rPr>
      <t>2</t>
    </r>
    <r>
      <rPr>
        <sz val="10"/>
        <rFont val="Arial"/>
        <family val="2"/>
      </rPr>
      <t>]</t>
    </r>
    <r>
      <rPr>
        <vertAlign val="superscript"/>
        <sz val="10"/>
        <rFont val="Arial"/>
        <family val="2"/>
      </rPr>
      <t>1/2</t>
    </r>
  </si>
  <si>
    <r>
      <t>S</t>
    </r>
    <r>
      <rPr>
        <vertAlign val="subscript"/>
        <sz val="12"/>
        <rFont val="Arial"/>
        <family val="2"/>
      </rPr>
      <t>A</t>
    </r>
    <r>
      <rPr>
        <sz val="12"/>
        <rFont val="Arial"/>
      </rPr>
      <t>=</t>
    </r>
  </si>
  <si>
    <r>
      <t>S</t>
    </r>
    <r>
      <rPr>
        <vertAlign val="subscript"/>
        <sz val="12"/>
        <rFont val="Arial"/>
        <family val="2"/>
      </rPr>
      <t xml:space="preserve">T[wie NN] </t>
    </r>
    <r>
      <rPr>
        <sz val="12"/>
        <rFont val="Arial"/>
        <family val="2"/>
      </rPr>
      <t>=</t>
    </r>
  </si>
  <si>
    <r>
      <t>S</t>
    </r>
    <r>
      <rPr>
        <vertAlign val="subscript"/>
        <sz val="12"/>
        <rFont val="Arial"/>
        <family val="2"/>
      </rPr>
      <t>A</t>
    </r>
    <r>
      <rPr>
        <sz val="12"/>
        <rFont val="Arial"/>
      </rPr>
      <t xml:space="preserve"> / S</t>
    </r>
    <r>
      <rPr>
        <vertAlign val="subscript"/>
        <sz val="12"/>
        <rFont val="Arial"/>
        <family val="2"/>
      </rPr>
      <t>T</t>
    </r>
    <r>
      <rPr>
        <sz val="12"/>
        <rFont val="Arial"/>
      </rPr>
      <t xml:space="preserve"> =</t>
    </r>
  </si>
  <si>
    <r>
      <t>S</t>
    </r>
    <r>
      <rPr>
        <vertAlign val="subscript"/>
        <sz val="10"/>
        <rFont val="Arial"/>
        <family val="2"/>
      </rPr>
      <t>A</t>
    </r>
  </si>
  <si>
    <r>
      <t>Q</t>
    </r>
    <r>
      <rPr>
        <vertAlign val="subscript"/>
        <sz val="12"/>
        <rFont val="Arial"/>
        <family val="2"/>
      </rPr>
      <t xml:space="preserve">2 </t>
    </r>
    <r>
      <rPr>
        <sz val="12"/>
        <rFont val="Arial"/>
        <family val="2"/>
      </rPr>
      <t>(kvar)</t>
    </r>
  </si>
  <si>
    <r>
      <t>Σ Q</t>
    </r>
    <r>
      <rPr>
        <vertAlign val="subscript"/>
        <sz val="12"/>
        <rFont val="Arial"/>
        <family val="2"/>
      </rPr>
      <t>2</t>
    </r>
    <r>
      <rPr>
        <sz val="12"/>
        <rFont val="Arial"/>
        <family val="2"/>
      </rPr>
      <t>(kvar)=</t>
    </r>
  </si>
  <si>
    <r>
      <t>Q</t>
    </r>
    <r>
      <rPr>
        <vertAlign val="subscript"/>
        <sz val="12"/>
        <rFont val="Arial"/>
        <family val="2"/>
      </rPr>
      <t>3</t>
    </r>
    <r>
      <rPr>
        <sz val="12"/>
        <rFont val="Arial"/>
      </rPr>
      <t>(kvar)=</t>
    </r>
  </si>
  <si>
    <r>
      <t>Q</t>
    </r>
    <r>
      <rPr>
        <vertAlign val="subscript"/>
        <sz val="12"/>
        <rFont val="Arial"/>
        <family val="2"/>
      </rPr>
      <t>K</t>
    </r>
    <r>
      <rPr>
        <sz val="12"/>
        <rFont val="Arial"/>
        <family val="2"/>
      </rPr>
      <t>(kvar) =</t>
    </r>
  </si>
  <si>
    <t>: Kondensator-Nennleistung (Blindleistung in kvar)</t>
  </si>
  <si>
    <r>
      <t>Q</t>
    </r>
    <r>
      <rPr>
        <vertAlign val="subscript"/>
        <sz val="10"/>
        <rFont val="Arial"/>
        <family val="2"/>
      </rPr>
      <t>K</t>
    </r>
    <r>
      <rPr>
        <sz val="10"/>
        <rFont val="Arial"/>
      </rPr>
      <t xml:space="preserve"> = </t>
    </r>
    <r>
      <rPr>
        <sz val="10"/>
        <rFont val="Arial"/>
        <family val="2"/>
      </rPr>
      <t>Σ</t>
    </r>
    <r>
      <rPr>
        <sz val="10"/>
        <rFont val="Arial"/>
      </rPr>
      <t xml:space="preserve"> Q</t>
    </r>
    <r>
      <rPr>
        <vertAlign val="subscript"/>
        <sz val="10"/>
        <rFont val="Arial"/>
        <family val="2"/>
      </rPr>
      <t>2</t>
    </r>
    <r>
      <rPr>
        <sz val="10"/>
        <rFont val="Arial"/>
      </rPr>
      <t xml:space="preserve"> * G</t>
    </r>
    <r>
      <rPr>
        <vertAlign val="subscript"/>
        <sz val="10"/>
        <rFont val="Arial"/>
        <family val="2"/>
      </rPr>
      <t>f2</t>
    </r>
    <r>
      <rPr>
        <sz val="10"/>
        <rFont val="Arial"/>
      </rPr>
      <t xml:space="preserve"> - Q</t>
    </r>
    <r>
      <rPr>
        <vertAlign val="subscript"/>
        <sz val="10"/>
        <rFont val="Arial"/>
        <family val="2"/>
      </rPr>
      <t>3</t>
    </r>
    <r>
      <rPr>
        <sz val="10"/>
        <rFont val="Arial"/>
      </rPr>
      <t xml:space="preserve"> </t>
    </r>
  </si>
  <si>
    <t>Küchen elektrisch ohne Energieoptimierung</t>
  </si>
  <si>
    <t>0,3 – 0,7</t>
  </si>
  <si>
    <t>Küchen elektrisch mit Energieoptimierung</t>
  </si>
  <si>
    <t>Lüftungsanlagen, kontrollierte Lüftung</t>
  </si>
  <si>
    <t xml:space="preserve">  Quelle: Betriebsdaten aus den Bundesländern </t>
  </si>
  <si>
    <t>0,2 – 0,6</t>
  </si>
  <si>
    <t xml:space="preserve"> </t>
  </si>
  <si>
    <t>BWZK</t>
  </si>
  <si>
    <t>Gebäudeart</t>
  </si>
  <si>
    <t>Anzahl Datensätze</t>
  </si>
  <si>
    <t>Mittel-wert</t>
  </si>
  <si>
    <t>Standard-abweich-ung</t>
  </si>
  <si>
    <t>Median</t>
  </si>
  <si>
    <t>Modal-wert</t>
  </si>
  <si>
    <t>Mittelwert nach AMEV "EltAnlagen 2015" Tab. 1</t>
  </si>
  <si>
    <t>AB00</t>
  </si>
  <si>
    <t>ABC0</t>
  </si>
  <si>
    <t>ABCD</t>
  </si>
  <si>
    <t>4,76 - 35,91</t>
  </si>
  <si>
    <t>Gerichtsgebäude normale techn. Ausstattung</t>
  </si>
  <si>
    <t>5,71 - 25,26</t>
  </si>
  <si>
    <t>Verwaltungsgebäude</t>
  </si>
  <si>
    <t>0,42 - 76,94</t>
  </si>
  <si>
    <t>Verwaltungsgeb. einfache techn. Ausstattung</t>
  </si>
  <si>
    <t>1,65 - 51,59</t>
  </si>
  <si>
    <t>Verwaltungs-, Amtsgebäude, nur Finanzamt</t>
  </si>
  <si>
    <t>6,95 - 29,09</t>
  </si>
  <si>
    <t>Verwaltungsgeb. erhöhte techn. Ausstattung</t>
  </si>
  <si>
    <t>Polizeidienstgebäude            Bund / Land</t>
  </si>
  <si>
    <t>4,32 - 56,71</t>
  </si>
  <si>
    <t>Präsidien / Direktionen</t>
  </si>
  <si>
    <t>5,03 - 29,83</t>
  </si>
  <si>
    <t>Kommissariate / Reviere / Inspektionen</t>
  </si>
  <si>
    <t>8,08 - 56,71</t>
  </si>
  <si>
    <t xml:space="preserve">Schulen, allgemein, z.B. Grund-, Haupt-, Real-, Gesamtschulen, Gymnasien </t>
  </si>
  <si>
    <t>3,55 - 46,36</t>
  </si>
  <si>
    <t>Ganztagesschulen mit Verpflegungseinrichtung</t>
  </si>
  <si>
    <t>2,02 - 31,25</t>
  </si>
  <si>
    <t>Berufsbildende Schulen</t>
  </si>
  <si>
    <t>2,44 - 39,98</t>
  </si>
  <si>
    <t>&lt;30</t>
  </si>
  <si>
    <t>Ministerien / Staatskanzleien / Landesvertretungen</t>
  </si>
  <si>
    <t>6,33 - 37,52</t>
  </si>
  <si>
    <t>Verwaltungs- / Ämtergebäude, ohne Finanzamt</t>
  </si>
  <si>
    <t>5,27 - 19,78</t>
  </si>
  <si>
    <t>Hörsäle</t>
  </si>
  <si>
    <t>8,16 - 37,02</t>
  </si>
  <si>
    <t xml:space="preserve">Förder- / Sonderschulen </t>
  </si>
  <si>
    <t>6,47 - 28,33</t>
  </si>
  <si>
    <t>Kindertagesstätten, z.B. Kindergärten, -horte, -krippen</t>
  </si>
  <si>
    <t>4,02 - 53,97</t>
  </si>
  <si>
    <t>Museen</t>
  </si>
  <si>
    <t>5,89 - 71,23</t>
  </si>
  <si>
    <t>Veranstaltungsgebäude</t>
  </si>
  <si>
    <t>15,12 - 70,19</t>
  </si>
  <si>
    <t>Beherbergen im Justizvollzug</t>
  </si>
  <si>
    <t>11,16 - 42,46</t>
  </si>
  <si>
    <t>Justizvollzugsanstalten Gesamtanlagen</t>
  </si>
  <si>
    <t>11,16 - 29,52</t>
  </si>
  <si>
    <t>Spezifischer Leistungsbedarf</t>
  </si>
  <si>
    <t>BWZK der Nutzungsart * =</t>
  </si>
  <si>
    <t>Nettoraumfläche (NRF) =</t>
  </si>
  <si>
    <t>spezifischer Leistungsbedarf in W/m² NRF (1/4 Stunden-Leistung)</t>
  </si>
  <si>
    <r>
      <t>W/m</t>
    </r>
    <r>
      <rPr>
        <vertAlign val="superscript"/>
        <sz val="12"/>
        <rFont val="Arial"/>
        <family val="2"/>
      </rPr>
      <t>2</t>
    </r>
    <r>
      <rPr>
        <sz val="12"/>
        <rFont val="Arial"/>
      </rPr>
      <t xml:space="preserve"> NRF</t>
    </r>
  </si>
  <si>
    <r>
      <t>p</t>
    </r>
    <r>
      <rPr>
        <vertAlign val="subscript"/>
        <sz val="10"/>
        <rFont val="Arial"/>
        <family val="2"/>
      </rPr>
      <t>NRF</t>
    </r>
  </si>
  <si>
    <r>
      <t>p</t>
    </r>
    <r>
      <rPr>
        <vertAlign val="subscript"/>
        <sz val="10"/>
        <rFont val="Arial"/>
        <family val="2"/>
      </rPr>
      <t>NRF Tab1</t>
    </r>
  </si>
  <si>
    <r>
      <t>p</t>
    </r>
    <r>
      <rPr>
        <vertAlign val="subscript"/>
        <sz val="12"/>
        <rFont val="Arial"/>
        <family val="2"/>
      </rPr>
      <t>NRF</t>
    </r>
    <r>
      <rPr>
        <sz val="12"/>
        <rFont val="Arial"/>
        <family val="2"/>
      </rPr>
      <t xml:space="preserve"> =</t>
    </r>
  </si>
  <si>
    <r>
      <t>p</t>
    </r>
    <r>
      <rPr>
        <vertAlign val="subscript"/>
        <sz val="12"/>
        <rFont val="Arial"/>
        <family val="2"/>
      </rPr>
      <t>NRF</t>
    </r>
    <r>
      <rPr>
        <sz val="12"/>
        <rFont val="Arial"/>
      </rPr>
      <t xml:space="preserve"> </t>
    </r>
    <r>
      <rPr>
        <vertAlign val="subscript"/>
        <sz val="12"/>
        <rFont val="Arial"/>
        <family val="2"/>
      </rPr>
      <t>Tab1</t>
    </r>
    <r>
      <rPr>
        <sz val="12"/>
        <rFont val="Arial"/>
        <family val="2"/>
      </rPr>
      <t>*</t>
    </r>
    <r>
      <rPr>
        <sz val="12"/>
        <rFont val="Arial"/>
      </rPr>
      <t xml:space="preserve"> =</t>
    </r>
  </si>
  <si>
    <r>
      <t>S</t>
    </r>
    <r>
      <rPr>
        <vertAlign val="subscript"/>
        <sz val="12"/>
        <rFont val="Arial"/>
        <family val="2"/>
      </rPr>
      <t xml:space="preserve">V </t>
    </r>
    <r>
      <rPr>
        <sz val="12"/>
        <rFont val="Arial"/>
      </rPr>
      <t>= p</t>
    </r>
    <r>
      <rPr>
        <vertAlign val="subscript"/>
        <sz val="12"/>
        <rFont val="Arial"/>
        <family val="2"/>
      </rPr>
      <t xml:space="preserve">NRF Tab1 </t>
    </r>
    <r>
      <rPr>
        <sz val="12"/>
        <rFont val="Arial"/>
      </rPr>
      <t xml:space="preserve">x NRF / cos </t>
    </r>
    <r>
      <rPr>
        <sz val="12"/>
        <rFont val="Symbol"/>
        <family val="1"/>
        <charset val="2"/>
      </rPr>
      <t>j</t>
    </r>
    <r>
      <rPr>
        <sz val="12"/>
        <rFont val="Arial"/>
      </rPr>
      <t>3 =</t>
    </r>
  </si>
  <si>
    <t xml:space="preserve">  Quelle: Weiterentwicklung der "Planungshilfe für Elektrische Leistungsbilanzen.xls" aus NRW</t>
  </si>
  <si>
    <r>
      <t>In der Datei</t>
    </r>
    <r>
      <rPr>
        <b/>
        <sz val="16"/>
        <rFont val="Times New Roman"/>
        <family val="1"/>
      </rPr>
      <t xml:space="preserve"> </t>
    </r>
    <r>
      <rPr>
        <b/>
        <sz val="12"/>
        <rFont val="Times New Roman"/>
        <family val="1"/>
      </rPr>
      <t>„Planungshilfe für Elektrische Leistungsbilanzen rev_1.0.xls“</t>
    </r>
    <r>
      <rPr>
        <b/>
        <sz val="16"/>
        <rFont val="Times New Roman"/>
        <family val="1"/>
      </rPr>
      <t xml:space="preserve"> </t>
    </r>
    <r>
      <rPr>
        <sz val="12"/>
        <rFont val="Times New Roman"/>
        <family val="1"/>
      </rPr>
      <t>sind Eintragungen nur in den grau unterlegten Zellen der beiden Formulare möglich; diese werden bei Benutzung der TAB-Taste nacheinander ausgewählt. Alle Arbeitsblätter sind mit einem Blattschutz versehen. Durch das Speichern mit der Endung „.xlt“ wird beim Öffnen der Datei automatisch eine Kopie angelegt, in der die Eintragungen möglich sind. Die Mustervorlage bleibt im Original erhalten</t>
    </r>
  </si>
  <si>
    <t>Steckdosen 230 V allg. Verbr. (100 W/Steckd.)</t>
  </si>
  <si>
    <t>0,6 - 1</t>
  </si>
  <si>
    <t>Steckdosen 230 V allg. Verbr.</t>
  </si>
  <si>
    <t>Steckdosen 230 V für IuK</t>
  </si>
  <si>
    <t>Steckdosen 230 V für IuK (100 W/Steckd.)</t>
  </si>
  <si>
    <t>IuK-Anlagen</t>
  </si>
  <si>
    <t xml:space="preserve">Heizung </t>
  </si>
  <si>
    <r>
      <t>: spezifische Leistung der Nutzungsart nach Tabelle</t>
    </r>
    <r>
      <rPr>
        <sz val="10"/>
        <color rgb="FFFF0000"/>
        <rFont val="Arial"/>
        <family val="2"/>
      </rPr>
      <t xml:space="preserve"> (Modalwert)</t>
    </r>
    <r>
      <rPr>
        <sz val="10"/>
        <rFont val="Arial"/>
      </rPr>
      <t>*</t>
    </r>
  </si>
  <si>
    <t>BWZK 4620 Museen</t>
  </si>
  <si>
    <r>
      <t>p</t>
    </r>
    <r>
      <rPr>
        <vertAlign val="subscript"/>
        <sz val="10"/>
        <rFont val="Arial"/>
        <family val="2"/>
      </rPr>
      <t>NRF</t>
    </r>
    <r>
      <rPr>
        <sz val="10"/>
        <rFont val="Arial"/>
      </rPr>
      <t xml:space="preserve"> = P</t>
    </r>
    <r>
      <rPr>
        <vertAlign val="subscript"/>
        <sz val="10"/>
        <rFont val="Arial"/>
        <family val="2"/>
      </rPr>
      <t xml:space="preserve">3 </t>
    </r>
    <r>
      <rPr>
        <sz val="10"/>
        <rFont val="Arial"/>
      </rPr>
      <t xml:space="preserve"> / NRF</t>
    </r>
  </si>
  <si>
    <r>
      <t xml:space="preserve">: spezifische Leistung der Nutzungsart nach Tabelle 1 </t>
    </r>
    <r>
      <rPr>
        <sz val="10"/>
        <color theme="1"/>
        <rFont val="Arial"/>
        <family val="2"/>
      </rPr>
      <t>(Median)</t>
    </r>
    <r>
      <rPr>
        <sz val="10"/>
        <rFont val="Arial"/>
        <family val="2"/>
      </rPr>
      <t>*</t>
    </r>
  </si>
  <si>
    <t xml:space="preserve">* Medianwert für BWZK 4620 aus Tabelle 1 „Spezifische 1/4-Stunden-Leistung für BWZK-Kategorien öffentlicher Gebäude“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</si>
</sst>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D_M_-;\-* #,##0.00\ _D_M_-;_-* &quot;-&quot;??\ _D_M_-;_-@_-"/>
    <numFmt numFmtId="165" formatCode="0.000"/>
    <numFmt numFmtId="166" formatCode="0.0000"/>
    <numFmt numFmtId="167" formatCode="#,##0.0"/>
  </numFmts>
  <fonts count="31">
    <font>
      <sz val="10"/>
      <name val="Arial"/>
    </font>
    <font>
      <sz val="10"/>
      <color theme="1"/>
      <name val="Arial"/>
      <family val="2"/>
    </font>
    <font>
      <sz val="10"/>
      <name val="Arial"/>
    </font>
    <font>
      <vertAlign val="subscript"/>
      <sz val="10"/>
      <name val="Arial"/>
      <family val="2"/>
    </font>
    <font>
      <sz val="10"/>
      <name val="Arial"/>
      <family val="2"/>
    </font>
    <font>
      <sz val="10"/>
      <name val="Symbol"/>
      <family val="1"/>
      <charset val="2"/>
    </font>
    <font>
      <sz val="12"/>
      <name val="Arial"/>
      <family val="2"/>
    </font>
    <font>
      <b/>
      <sz val="12"/>
      <name val="Arial"/>
    </font>
    <font>
      <sz val="18"/>
      <name val="Arial"/>
      <family val="2"/>
    </font>
    <font>
      <sz val="11"/>
      <name val="Arial"/>
    </font>
    <font>
      <sz val="12"/>
      <name val="Arial"/>
    </font>
    <font>
      <vertAlign val="subscript"/>
      <sz val="12"/>
      <name val="Arial"/>
      <family val="2"/>
    </font>
    <font>
      <sz val="12"/>
      <name val="Symbol"/>
      <family val="1"/>
      <charset val="2"/>
    </font>
    <font>
      <vertAlign val="superscript"/>
      <sz val="12"/>
      <name val="Arial"/>
      <family val="2"/>
    </font>
    <font>
      <b/>
      <sz val="18"/>
      <name val="Arial"/>
      <family val="2"/>
    </font>
    <font>
      <sz val="11"/>
      <name val="Arial"/>
      <family val="2"/>
    </font>
    <font>
      <u/>
      <sz val="14"/>
      <name val="Arial"/>
      <family val="2"/>
    </font>
    <font>
      <b/>
      <u/>
      <sz val="12"/>
      <name val="Arial"/>
      <family val="2"/>
    </font>
    <font>
      <b/>
      <sz val="14"/>
      <name val="Times New Roman"/>
      <family val="1"/>
    </font>
    <font>
      <b/>
      <sz val="16"/>
      <name val="Times New Roman"/>
      <family val="1"/>
    </font>
    <font>
      <sz val="12"/>
      <name val="Times New Roman"/>
      <family val="1"/>
    </font>
    <font>
      <i/>
      <sz val="12"/>
      <name val="Arial"/>
      <family val="2"/>
    </font>
    <font>
      <sz val="8"/>
      <name val="Arial"/>
    </font>
    <font>
      <vertAlign val="superscript"/>
      <sz val="10"/>
      <name val="Arial"/>
      <family val="2"/>
    </font>
    <font>
      <b/>
      <sz val="12"/>
      <name val="Arial"/>
      <family val="2"/>
    </font>
    <font>
      <b/>
      <sz val="9"/>
      <color theme="1"/>
      <name val="Arial"/>
      <family val="2"/>
    </font>
    <font>
      <b/>
      <sz val="11"/>
      <color theme="1"/>
      <name val="Calibri"/>
      <family val="2"/>
      <scheme val="minor"/>
    </font>
    <font>
      <sz val="9"/>
      <color theme="1"/>
      <name val="Arial"/>
      <family val="2"/>
    </font>
    <font>
      <b/>
      <sz val="10"/>
      <color rgb="FFFF0000"/>
      <name val="Arial"/>
      <family val="2"/>
    </font>
    <font>
      <sz val="10"/>
      <color rgb="FFFF0000"/>
      <name val="Arial"/>
      <family val="2"/>
    </font>
    <font>
      <b/>
      <sz val="12"/>
      <name val="Times New Roman"/>
      <family val="1"/>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theme="0" tint="-4.9989318521683403E-2"/>
        <bgColor theme="4" tint="0.79998168889431442"/>
      </patternFill>
    </fill>
    <fill>
      <patternFill patternType="solid">
        <fgColor theme="0" tint="-4.9989318521683403E-2"/>
        <bgColor theme="4" tint="0.59999389629810485"/>
      </patternFill>
    </fill>
    <fill>
      <patternFill patternType="solid">
        <fgColor theme="0" tint="-0.14999847407452621"/>
        <bgColor theme="4" tint="0.59999389629810485"/>
      </patternFill>
    </fill>
    <fill>
      <patternFill patternType="solid">
        <fgColor theme="0" tint="-0.249977111117893"/>
        <bgColor indexed="64"/>
      </patternFill>
    </fill>
    <fill>
      <patternFill patternType="solid">
        <fgColor theme="0" tint="-0.249977111117893"/>
        <bgColor theme="4" tint="0.59999389629810485"/>
      </patternFill>
    </fill>
    <fill>
      <patternFill patternType="solid">
        <fgColor theme="0" tint="-0.249977111117893"/>
        <bgColor theme="4"/>
      </patternFill>
    </fill>
    <fill>
      <patternFill patternType="solid">
        <fgColor theme="0"/>
        <bgColor indexed="64"/>
      </patternFill>
    </fill>
  </fills>
  <borders count="83">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18"/>
      </left>
      <right style="medium">
        <color indexed="18"/>
      </right>
      <top/>
      <bottom style="medium">
        <color indexed="64"/>
      </bottom>
      <diagonal/>
    </border>
    <border>
      <left/>
      <right style="medium">
        <color indexed="18"/>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1"/>
      </right>
      <top style="medium">
        <color theme="0"/>
      </top>
      <bottom style="medium">
        <color theme="0"/>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style="medium">
        <color theme="1"/>
      </right>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style="medium">
        <color theme="0"/>
      </left>
      <right style="medium">
        <color theme="1"/>
      </right>
      <top style="medium">
        <color theme="0"/>
      </top>
      <bottom style="medium">
        <color indexed="64"/>
      </bottom>
      <diagonal/>
    </border>
    <border>
      <left style="medium">
        <color theme="0"/>
      </left>
      <right style="medium">
        <color theme="0"/>
      </right>
      <top style="medium">
        <color indexed="64"/>
      </top>
      <bottom/>
      <diagonal/>
    </border>
    <border>
      <left style="medium">
        <color theme="0"/>
      </left>
      <right/>
      <top style="medium">
        <color indexed="64"/>
      </top>
      <bottom/>
      <diagonal/>
    </border>
    <border>
      <left/>
      <right style="medium">
        <color theme="1"/>
      </right>
      <top style="medium">
        <color indexed="64"/>
      </top>
      <bottom/>
      <diagonal/>
    </border>
    <border>
      <left style="medium">
        <color theme="0"/>
      </left>
      <right style="medium">
        <color theme="0"/>
      </right>
      <top/>
      <bottom/>
      <diagonal/>
    </border>
    <border>
      <left style="medium">
        <color theme="0"/>
      </left>
      <right/>
      <top/>
      <bottom/>
      <diagonal/>
    </border>
    <border>
      <left style="medium">
        <color indexed="64"/>
      </left>
      <right style="thin">
        <color theme="0"/>
      </right>
      <top style="medium">
        <color theme="0"/>
      </top>
      <bottom/>
      <diagonal/>
    </border>
    <border>
      <left style="thin">
        <color theme="0"/>
      </left>
      <right style="thin">
        <color theme="0"/>
      </right>
      <top style="medium">
        <color theme="0"/>
      </top>
      <bottom/>
      <diagonal/>
    </border>
    <border>
      <left style="thin">
        <color theme="0"/>
      </left>
      <right style="medium">
        <color theme="1"/>
      </right>
      <top style="medium">
        <color theme="0"/>
      </top>
      <bottom/>
      <diagonal/>
    </border>
    <border>
      <left style="medium">
        <color indexed="64"/>
      </left>
      <right style="medium">
        <color theme="0"/>
      </right>
      <top/>
      <bottom/>
      <diagonal/>
    </border>
    <border>
      <left style="medium">
        <color indexed="64"/>
      </left>
      <right style="thin">
        <color theme="0"/>
      </right>
      <top/>
      <bottom/>
      <diagonal/>
    </border>
    <border>
      <left style="thin">
        <color theme="0"/>
      </left>
      <right style="thin">
        <color theme="0"/>
      </right>
      <top/>
      <bottom/>
      <diagonal/>
    </border>
    <border>
      <left style="thin">
        <color theme="0"/>
      </left>
      <right style="medium">
        <color theme="1"/>
      </right>
      <top/>
      <bottom/>
      <diagonal/>
    </border>
    <border>
      <left style="medium">
        <color indexed="64"/>
      </left>
      <right/>
      <top/>
      <bottom style="medium">
        <color theme="0"/>
      </bottom>
      <diagonal/>
    </border>
    <border>
      <left/>
      <right/>
      <top/>
      <bottom style="medium">
        <color theme="0"/>
      </bottom>
      <diagonal/>
    </border>
    <border>
      <left style="medium">
        <color indexed="64"/>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1"/>
      </right>
      <top/>
      <bottom style="medium">
        <color theme="0"/>
      </bottom>
      <diagonal/>
    </border>
    <border>
      <left style="medium">
        <color theme="0"/>
      </left>
      <right/>
      <top style="medium">
        <color indexed="64"/>
      </top>
      <bottom style="medium">
        <color indexed="64"/>
      </bottom>
      <diagonal/>
    </border>
  </borders>
  <cellStyleXfs count="3">
    <xf numFmtId="0" fontId="0" fillId="0" borderId="0"/>
    <xf numFmtId="164" fontId="2" fillId="0" borderId="0" applyFont="0" applyFill="0" applyBorder="0" applyAlignment="0" applyProtection="0"/>
    <xf numFmtId="2" fontId="15" fillId="0" borderId="0"/>
  </cellStyleXfs>
  <cellXfs count="257">
    <xf numFmtId="0" fontId="0" fillId="0" borderId="0" xfId="0"/>
    <xf numFmtId="0" fontId="7" fillId="0" borderId="0" xfId="0" applyFont="1"/>
    <xf numFmtId="0" fontId="8" fillId="0" borderId="0" xfId="0" quotePrefix="1" applyFont="1" applyAlignment="1">
      <alignment horizontal="left"/>
    </xf>
    <xf numFmtId="0" fontId="0" fillId="0" borderId="1" xfId="0" applyBorder="1"/>
    <xf numFmtId="0" fontId="0" fillId="0" borderId="2" xfId="0" applyBorder="1"/>
    <xf numFmtId="0" fontId="0" fillId="0" borderId="3" xfId="0" applyBorder="1"/>
    <xf numFmtId="0" fontId="0" fillId="0" borderId="2" xfId="0" quotePrefix="1" applyBorder="1" applyAlignment="1">
      <alignment horizontal="left"/>
    </xf>
    <xf numFmtId="0" fontId="0" fillId="0" borderId="4" xfId="0" applyBorder="1"/>
    <xf numFmtId="0" fontId="0" fillId="0" borderId="5" xfId="0" applyBorder="1"/>
    <xf numFmtId="0" fontId="0" fillId="0" borderId="0" xfId="0" applyBorder="1"/>
    <xf numFmtId="0" fontId="0" fillId="0" borderId="6" xfId="0" quotePrefix="1" applyBorder="1" applyAlignment="1">
      <alignment horizontal="left"/>
    </xf>
    <xf numFmtId="0" fontId="0" fillId="0" borderId="7" xfId="0" applyBorder="1"/>
    <xf numFmtId="0" fontId="0" fillId="0" borderId="8" xfId="0" applyBorder="1"/>
    <xf numFmtId="0" fontId="0" fillId="0" borderId="9" xfId="0" applyBorder="1"/>
    <xf numFmtId="0" fontId="9" fillId="0" borderId="0" xfId="0" applyFont="1" applyBorder="1"/>
    <xf numFmtId="0" fontId="0" fillId="0" borderId="0" xfId="0" quotePrefix="1" applyBorder="1" applyAlignment="1">
      <alignment horizontal="left"/>
    </xf>
    <xf numFmtId="0" fontId="10" fillId="0" borderId="10" xfId="0" applyFont="1" applyBorder="1" applyAlignment="1">
      <alignment horizontal="center"/>
    </xf>
    <xf numFmtId="0" fontId="6" fillId="0" borderId="10" xfId="0" quotePrefix="1" applyFont="1" applyBorder="1" applyAlignment="1">
      <alignment horizontal="center"/>
    </xf>
    <xf numFmtId="0" fontId="10" fillId="0" borderId="1" xfId="0" applyFont="1" applyBorder="1"/>
    <xf numFmtId="0" fontId="10" fillId="0" borderId="10" xfId="0" applyFont="1" applyBorder="1"/>
    <xf numFmtId="0" fontId="10" fillId="0" borderId="0" xfId="0" applyFont="1" applyBorder="1"/>
    <xf numFmtId="0" fontId="10" fillId="0" borderId="11" xfId="0" quotePrefix="1" applyFont="1" applyBorder="1" applyAlignment="1">
      <alignment horizontal="left"/>
    </xf>
    <xf numFmtId="0" fontId="12" fillId="0" borderId="12" xfId="0" quotePrefix="1" applyFont="1" applyBorder="1" applyAlignment="1">
      <alignment horizontal="left"/>
    </xf>
    <xf numFmtId="0" fontId="10" fillId="0" borderId="0" xfId="0" applyFont="1" applyBorder="1" applyAlignment="1">
      <alignment horizontal="right"/>
    </xf>
    <xf numFmtId="0" fontId="9" fillId="0" borderId="0" xfId="0" applyFont="1" applyBorder="1" applyAlignment="1">
      <alignment horizontal="right"/>
    </xf>
    <xf numFmtId="0" fontId="9" fillId="0" borderId="0" xfId="0" quotePrefix="1" applyFont="1" applyBorder="1" applyAlignment="1">
      <alignment horizontal="left"/>
    </xf>
    <xf numFmtId="0" fontId="6" fillId="0" borderId="13" xfId="0" quotePrefix="1" applyFont="1" applyBorder="1" applyAlignment="1">
      <alignment horizontal="left"/>
    </xf>
    <xf numFmtId="0" fontId="10" fillId="2" borderId="0" xfId="0" applyFont="1" applyFill="1" applyBorder="1"/>
    <xf numFmtId="0" fontId="10" fillId="0" borderId="3" xfId="0" applyFont="1" applyBorder="1" applyAlignment="1">
      <alignment horizontal="left"/>
    </xf>
    <xf numFmtId="3" fontId="10" fillId="0" borderId="15" xfId="1" applyNumberFormat="1" applyFont="1" applyFill="1" applyBorder="1" applyAlignment="1">
      <alignment horizontal="center"/>
    </xf>
    <xf numFmtId="3" fontId="10" fillId="2" borderId="16" xfId="1" quotePrefix="1" applyNumberFormat="1" applyFont="1" applyFill="1" applyBorder="1" applyAlignment="1">
      <alignment horizontal="center"/>
    </xf>
    <xf numFmtId="2" fontId="10" fillId="3" borderId="15" xfId="0" applyNumberFormat="1" applyFont="1" applyFill="1" applyBorder="1" applyAlignment="1" applyProtection="1">
      <alignment horizontal="center"/>
      <protection locked="0"/>
    </xf>
    <xf numFmtId="2" fontId="10" fillId="3" borderId="10" xfId="0" applyNumberFormat="1" applyFont="1" applyFill="1" applyBorder="1" applyAlignment="1" applyProtection="1">
      <alignment horizontal="center"/>
      <protection locked="0"/>
    </xf>
    <xf numFmtId="2" fontId="12" fillId="3" borderId="10" xfId="0" applyNumberFormat="1" applyFont="1" applyFill="1" applyBorder="1" applyAlignment="1" applyProtection="1">
      <alignment horizontal="center"/>
      <protection locked="0"/>
    </xf>
    <xf numFmtId="2" fontId="10" fillId="0" borderId="8" xfId="0" applyNumberFormat="1" applyFont="1" applyFill="1" applyBorder="1" applyAlignment="1" applyProtection="1">
      <alignment horizontal="center"/>
    </xf>
    <xf numFmtId="166" fontId="0" fillId="0" borderId="0" xfId="0" applyNumberFormat="1"/>
    <xf numFmtId="3" fontId="10" fillId="0" borderId="0" xfId="1" applyNumberFormat="1" applyFont="1" applyFill="1" applyBorder="1" applyAlignment="1" applyProtection="1">
      <alignment horizontal="center"/>
    </xf>
    <xf numFmtId="2" fontId="10" fillId="0" borderId="8" xfId="0" applyNumberFormat="1" applyFont="1" applyBorder="1" applyAlignment="1">
      <alignment horizontal="right"/>
    </xf>
    <xf numFmtId="2" fontId="6" fillId="3" borderId="10" xfId="0" applyNumberFormat="1" applyFont="1" applyFill="1" applyBorder="1" applyAlignment="1" applyProtection="1">
      <alignment horizontal="center"/>
      <protection locked="0"/>
    </xf>
    <xf numFmtId="167" fontId="10" fillId="3" borderId="15" xfId="1" applyNumberFormat="1" applyFont="1" applyFill="1" applyBorder="1" applyAlignment="1" applyProtection="1">
      <alignment horizontal="center"/>
      <protection locked="0"/>
    </xf>
    <xf numFmtId="167" fontId="10" fillId="3" borderId="10" xfId="1" applyNumberFormat="1" applyFont="1" applyFill="1" applyBorder="1" applyAlignment="1" applyProtection="1">
      <alignment horizontal="center"/>
      <protection locked="0"/>
    </xf>
    <xf numFmtId="167" fontId="10" fillId="0" borderId="17" xfId="1" applyNumberFormat="1" applyFont="1" applyBorder="1" applyAlignment="1">
      <alignment horizontal="center"/>
    </xf>
    <xf numFmtId="0" fontId="10" fillId="0" borderId="2" xfId="0" applyFont="1" applyBorder="1" applyAlignment="1"/>
    <xf numFmtId="0" fontId="10" fillId="0" borderId="0" xfId="0" applyFont="1" applyBorder="1" applyAlignment="1"/>
    <xf numFmtId="0" fontId="10" fillId="0" borderId="8" xfId="0" applyFont="1" applyBorder="1" applyAlignment="1"/>
    <xf numFmtId="0" fontId="10" fillId="0" borderId="14" xfId="0" applyFont="1" applyBorder="1" applyAlignment="1"/>
    <xf numFmtId="3" fontId="10" fillId="0" borderId="0" xfId="0" applyNumberFormat="1" applyFont="1" applyBorder="1" applyAlignment="1">
      <alignment horizontal="right"/>
    </xf>
    <xf numFmtId="0" fontId="0" fillId="0" borderId="7" xfId="0" quotePrefix="1" applyBorder="1" applyAlignment="1">
      <alignment horizontal="left"/>
    </xf>
    <xf numFmtId="0" fontId="0" fillId="0" borderId="0" xfId="0" quotePrefix="1" applyAlignment="1">
      <alignment horizontal="left"/>
    </xf>
    <xf numFmtId="2" fontId="16" fillId="0" borderId="0" xfId="2" quotePrefix="1" applyFont="1" applyAlignment="1">
      <alignment horizontal="left"/>
    </xf>
    <xf numFmtId="2" fontId="16" fillId="0" borderId="0" xfId="2" applyFont="1"/>
    <xf numFmtId="2" fontId="15" fillId="0" borderId="0" xfId="2"/>
    <xf numFmtId="0" fontId="19" fillId="0" borderId="0" xfId="0" applyFont="1"/>
    <xf numFmtId="0" fontId="18" fillId="0" borderId="0" xfId="0" applyFont="1" applyAlignment="1">
      <alignment horizontal="justify"/>
    </xf>
    <xf numFmtId="0" fontId="20" fillId="0" borderId="0" xfId="0" applyFont="1" applyAlignment="1">
      <alignment horizontal="justify"/>
    </xf>
    <xf numFmtId="0" fontId="15" fillId="0" borderId="0" xfId="0" applyFont="1"/>
    <xf numFmtId="0" fontId="15" fillId="0" borderId="18" xfId="0" applyFont="1" applyBorder="1" applyAlignment="1">
      <alignment horizontal="justify" vertical="top" wrapText="1"/>
    </xf>
    <xf numFmtId="0" fontId="15" fillId="0" borderId="19" xfId="0" applyFont="1" applyBorder="1" applyAlignment="1">
      <alignment horizontal="justify" vertical="top" wrapText="1"/>
    </xf>
    <xf numFmtId="0" fontId="15" fillId="0" borderId="20" xfId="0" applyFont="1" applyBorder="1" applyAlignment="1">
      <alignment horizontal="justify" vertical="top" wrapText="1"/>
    </xf>
    <xf numFmtId="0" fontId="15" fillId="0" borderId="21" xfId="0" applyFont="1" applyBorder="1" applyAlignment="1">
      <alignment horizontal="justify" vertical="top" wrapText="1"/>
    </xf>
    <xf numFmtId="0" fontId="15" fillId="0" borderId="0" xfId="0" applyFont="1" applyBorder="1" applyAlignment="1">
      <alignment horizontal="justify" vertical="top" wrapText="1"/>
    </xf>
    <xf numFmtId="2" fontId="15" fillId="0" borderId="0" xfId="2" applyBorder="1"/>
    <xf numFmtId="0" fontId="6" fillId="0" borderId="10" xfId="0" applyFont="1" applyBorder="1" applyAlignment="1">
      <alignment horizontal="center"/>
    </xf>
    <xf numFmtId="0" fontId="6" fillId="2" borderId="16" xfId="0" applyFont="1" applyFill="1" applyBorder="1" applyAlignment="1">
      <alignment horizontal="left"/>
    </xf>
    <xf numFmtId="0" fontId="6" fillId="0" borderId="12" xfId="0" applyNumberFormat="1" applyFont="1" applyBorder="1" applyAlignment="1">
      <alignment horizontal="left"/>
    </xf>
    <xf numFmtId="2" fontId="10" fillId="3" borderId="14" xfId="0" applyNumberFormat="1" applyFont="1" applyFill="1" applyBorder="1" applyAlignment="1" applyProtection="1">
      <alignment horizontal="center"/>
      <protection locked="0"/>
    </xf>
    <xf numFmtId="166" fontId="0" fillId="0" borderId="22" xfId="0" applyNumberFormat="1" applyBorder="1"/>
    <xf numFmtId="166" fontId="0" fillId="0" borderId="23" xfId="0" applyNumberFormat="1" applyBorder="1"/>
    <xf numFmtId="0" fontId="6" fillId="0" borderId="6" xfId="0" applyFont="1" applyBorder="1" applyAlignment="1">
      <alignment horizontal="left"/>
    </xf>
    <xf numFmtId="0" fontId="0" fillId="0" borderId="11" xfId="0" applyBorder="1"/>
    <xf numFmtId="0" fontId="14" fillId="0" borderId="24" xfId="0" quotePrefix="1" applyFont="1" applyBorder="1" applyAlignment="1">
      <alignment horizontal="left"/>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23" xfId="0" applyBorder="1"/>
    <xf numFmtId="0" fontId="0" fillId="0" borderId="30" xfId="0" applyBorder="1"/>
    <xf numFmtId="0" fontId="0" fillId="0" borderId="31" xfId="0" applyBorder="1"/>
    <xf numFmtId="0" fontId="0" fillId="0" borderId="31" xfId="0" quotePrefix="1" applyBorder="1" applyAlignment="1">
      <alignment horizontal="left"/>
    </xf>
    <xf numFmtId="0" fontId="0" fillId="0" borderId="32" xfId="0" applyBorder="1"/>
    <xf numFmtId="0" fontId="10" fillId="0" borderId="33" xfId="0" quotePrefix="1" applyFont="1" applyBorder="1" applyAlignment="1">
      <alignment horizontal="left"/>
    </xf>
    <xf numFmtId="0" fontId="6" fillId="0" borderId="34" xfId="0" applyFont="1" applyBorder="1" applyAlignment="1">
      <alignment horizontal="center"/>
    </xf>
    <xf numFmtId="0" fontId="10" fillId="0" borderId="27" xfId="0" quotePrefix="1" applyFont="1" applyBorder="1" applyAlignment="1">
      <alignment horizontal="left"/>
    </xf>
    <xf numFmtId="0" fontId="10" fillId="0" borderId="33" xfId="0" applyFont="1" applyBorder="1"/>
    <xf numFmtId="0" fontId="10" fillId="0" borderId="31" xfId="0" applyFont="1" applyBorder="1" applyAlignment="1"/>
    <xf numFmtId="0" fontId="10" fillId="0" borderId="35" xfId="0" applyFont="1" applyBorder="1" applyAlignment="1">
      <alignment horizontal="left"/>
    </xf>
    <xf numFmtId="0" fontId="10" fillId="0" borderId="31" xfId="0" applyFont="1" applyBorder="1" applyAlignment="1">
      <alignment horizontal="left"/>
    </xf>
    <xf numFmtId="0" fontId="0" fillId="0" borderId="39" xfId="0" applyBorder="1"/>
    <xf numFmtId="0" fontId="0" fillId="0" borderId="19" xfId="0" applyBorder="1"/>
    <xf numFmtId="0" fontId="6" fillId="0" borderId="16" xfId="0" applyNumberFormat="1" applyFont="1" applyBorder="1" applyAlignment="1">
      <alignment horizontal="left"/>
    </xf>
    <xf numFmtId="3" fontId="10" fillId="0" borderId="4" xfId="1" applyNumberFormat="1" applyFont="1" applyFill="1" applyBorder="1" applyAlignment="1" applyProtection="1">
      <alignment horizontal="center"/>
    </xf>
    <xf numFmtId="1" fontId="10" fillId="0" borderId="1" xfId="0" applyNumberFormat="1" applyFont="1" applyBorder="1" applyAlignment="1">
      <alignment horizontal="left"/>
    </xf>
    <xf numFmtId="3" fontId="6" fillId="0" borderId="17" xfId="0" quotePrefix="1" applyNumberFormat="1" applyFont="1" applyBorder="1" applyAlignment="1">
      <alignment horizontal="left"/>
    </xf>
    <xf numFmtId="3" fontId="10" fillId="0" borderId="40" xfId="0" applyNumberFormat="1" applyFont="1" applyBorder="1"/>
    <xf numFmtId="2" fontId="10" fillId="3" borderId="3" xfId="0" applyNumberFormat="1" applyFont="1" applyFill="1" applyBorder="1" applyAlignment="1" applyProtection="1">
      <alignment horizontal="center"/>
      <protection locked="0"/>
    </xf>
    <xf numFmtId="3" fontId="10" fillId="0" borderId="0" xfId="0" applyNumberFormat="1" applyFont="1" applyBorder="1" applyAlignment="1"/>
    <xf numFmtId="0" fontId="10" fillId="0" borderId="34" xfId="0" applyFont="1" applyBorder="1"/>
    <xf numFmtId="0" fontId="0" fillId="0" borderId="9" xfId="0" applyBorder="1" applyAlignment="1">
      <alignment horizontal="left"/>
    </xf>
    <xf numFmtId="0" fontId="0" fillId="0" borderId="2" xfId="0" applyBorder="1" applyAlignment="1">
      <alignment horizontal="left"/>
    </xf>
    <xf numFmtId="0" fontId="0" fillId="0" borderId="0" xfId="0" applyFill="1" applyBorder="1"/>
    <xf numFmtId="0" fontId="6" fillId="0" borderId="37" xfId="0" applyFont="1" applyBorder="1" applyAlignment="1">
      <alignment horizontal="left"/>
    </xf>
    <xf numFmtId="0" fontId="4" fillId="0" borderId="2" xfId="0" applyFont="1" applyBorder="1" applyAlignment="1">
      <alignment horizontal="left"/>
    </xf>
    <xf numFmtId="0" fontId="0" fillId="0" borderId="27" xfId="0" applyBorder="1" applyAlignment="1">
      <alignment horizontal="left"/>
    </xf>
    <xf numFmtId="0" fontId="0" fillId="0" borderId="31" xfId="0" applyBorder="1" applyAlignment="1">
      <alignment horizontal="left"/>
    </xf>
    <xf numFmtId="0" fontId="4" fillId="0" borderId="31" xfId="0" applyFont="1" applyBorder="1" applyAlignment="1">
      <alignment horizontal="left"/>
    </xf>
    <xf numFmtId="0" fontId="4" fillId="0" borderId="31" xfId="0" applyFont="1" applyBorder="1"/>
    <xf numFmtId="3" fontId="10" fillId="0" borderId="11" xfId="1" applyNumberFormat="1" applyFont="1" applyFill="1" applyBorder="1" applyAlignment="1" applyProtection="1">
      <alignment horizontal="center"/>
    </xf>
    <xf numFmtId="1" fontId="10" fillId="0" borderId="14" xfId="0" applyNumberFormat="1" applyFont="1" applyBorder="1" applyAlignment="1">
      <alignment horizontal="left"/>
    </xf>
    <xf numFmtId="0" fontId="10" fillId="0" borderId="41" xfId="0" applyFont="1" applyBorder="1" applyAlignment="1">
      <alignment horizontal="left"/>
    </xf>
    <xf numFmtId="166" fontId="0" fillId="0" borderId="42" xfId="0" applyNumberFormat="1" applyBorder="1"/>
    <xf numFmtId="3" fontId="6" fillId="0" borderId="43" xfId="0" applyNumberFormat="1" applyFont="1" applyFill="1" applyBorder="1" applyAlignment="1">
      <alignment horizontal="left"/>
    </xf>
    <xf numFmtId="0" fontId="10" fillId="0" borderId="44" xfId="0" applyFont="1" applyBorder="1" applyAlignment="1">
      <alignment horizontal="left"/>
    </xf>
    <xf numFmtId="2" fontId="10" fillId="0" borderId="45" xfId="0" applyNumberFormat="1" applyFont="1" applyFill="1" applyBorder="1" applyAlignment="1">
      <alignment horizontal="left"/>
    </xf>
    <xf numFmtId="9" fontId="10" fillId="0" borderId="19" xfId="0" applyNumberFormat="1" applyFont="1" applyBorder="1"/>
    <xf numFmtId="0" fontId="10" fillId="0" borderId="37" xfId="0" applyFont="1" applyBorder="1"/>
    <xf numFmtId="2" fontId="10" fillId="0" borderId="15" xfId="0" applyNumberFormat="1" applyFont="1" applyFill="1" applyBorder="1" applyAlignment="1" applyProtection="1">
      <alignment horizontal="center"/>
    </xf>
    <xf numFmtId="2" fontId="10" fillId="0" borderId="46" xfId="0" applyNumberFormat="1" applyFont="1" applyFill="1" applyBorder="1" applyAlignment="1" applyProtection="1">
      <alignment horizontal="center"/>
    </xf>
    <xf numFmtId="165" fontId="10" fillId="0" borderId="5" xfId="0" applyNumberFormat="1" applyFont="1" applyFill="1" applyBorder="1" applyAlignment="1" applyProtection="1">
      <alignment horizontal="center"/>
    </xf>
    <xf numFmtId="3" fontId="10" fillId="0" borderId="45" xfId="1" applyNumberFormat="1" applyFont="1" applyFill="1" applyBorder="1" applyAlignment="1" applyProtection="1">
      <alignment horizontal="left"/>
    </xf>
    <xf numFmtId="0" fontId="10" fillId="3" borderId="43" xfId="0" applyFont="1" applyFill="1" applyBorder="1" applyProtection="1">
      <protection locked="0"/>
    </xf>
    <xf numFmtId="0" fontId="4" fillId="0" borderId="7" xfId="0" quotePrefix="1" applyFont="1" applyBorder="1" applyAlignment="1">
      <alignment horizontal="left"/>
    </xf>
    <xf numFmtId="0" fontId="17" fillId="0" borderId="0" xfId="0" applyFont="1" applyAlignment="1">
      <alignment horizontal="right"/>
    </xf>
    <xf numFmtId="2" fontId="24" fillId="0" borderId="0" xfId="2" quotePrefix="1" applyFont="1" applyAlignment="1">
      <alignment horizontal="left"/>
    </xf>
    <xf numFmtId="0" fontId="0" fillId="0" borderId="0" xfId="0" applyAlignment="1">
      <alignment horizontal="center" vertical="center"/>
    </xf>
    <xf numFmtId="0" fontId="0" fillId="0" borderId="0" xfId="0" applyAlignment="1">
      <alignment wrapText="1"/>
    </xf>
    <xf numFmtId="0" fontId="0" fillId="0" borderId="0" xfId="0" applyAlignment="1">
      <alignment vertical="top"/>
    </xf>
    <xf numFmtId="0" fontId="0" fillId="0" borderId="52" xfId="0" applyFill="1" applyBorder="1" applyAlignment="1">
      <alignment horizontal="center" vertical="center"/>
    </xf>
    <xf numFmtId="0" fontId="0" fillId="5" borderId="53" xfId="0" applyFill="1" applyBorder="1" applyAlignment="1">
      <alignment horizontal="center" vertical="center"/>
    </xf>
    <xf numFmtId="0" fontId="0" fillId="5" borderId="54" xfId="0" applyFill="1" applyBorder="1" applyAlignment="1">
      <alignment horizontal="center" vertical="center"/>
    </xf>
    <xf numFmtId="0" fontId="0" fillId="5" borderId="55" xfId="0" applyFill="1" applyBorder="1" applyAlignment="1">
      <alignment horizontal="center" vertical="center"/>
    </xf>
    <xf numFmtId="0" fontId="0" fillId="5" borderId="54" xfId="0" applyFill="1" applyBorder="1" applyAlignment="1">
      <alignment vertical="center" wrapText="1"/>
    </xf>
    <xf numFmtId="2" fontId="0" fillId="5" borderId="54" xfId="0" applyNumberFormat="1" applyFill="1" applyBorder="1" applyAlignment="1">
      <alignment horizontal="center" vertical="center"/>
    </xf>
    <xf numFmtId="1" fontId="0" fillId="5" borderId="56" xfId="0" applyNumberFormat="1" applyFill="1" applyBorder="1" applyAlignment="1">
      <alignment horizontal="center" vertical="center"/>
    </xf>
    <xf numFmtId="0" fontId="0" fillId="5" borderId="56" xfId="0" applyFill="1" applyBorder="1" applyAlignment="1">
      <alignment horizontal="center" vertical="center"/>
    </xf>
    <xf numFmtId="0" fontId="0" fillId="6" borderId="55" xfId="0" applyFill="1" applyBorder="1" applyAlignment="1">
      <alignment horizontal="center" vertical="center"/>
    </xf>
    <xf numFmtId="0" fontId="0" fillId="5" borderId="57" xfId="0" applyFill="1" applyBorder="1" applyAlignment="1">
      <alignment horizontal="center" vertical="center"/>
    </xf>
    <xf numFmtId="0" fontId="0" fillId="5" borderId="58" xfId="0" applyFill="1" applyBorder="1" applyAlignment="1">
      <alignment horizontal="center" vertical="center"/>
    </xf>
    <xf numFmtId="0" fontId="0" fillId="5" borderId="59" xfId="0" applyFill="1" applyBorder="1" applyAlignment="1">
      <alignment horizontal="center" vertical="center"/>
    </xf>
    <xf numFmtId="0" fontId="0" fillId="5" borderId="58" xfId="0" applyFill="1" applyBorder="1" applyAlignment="1">
      <alignment horizontal="left" vertical="center" wrapText="1"/>
    </xf>
    <xf numFmtId="2" fontId="0" fillId="5" borderId="58" xfId="0" applyNumberFormat="1" applyFill="1" applyBorder="1" applyAlignment="1">
      <alignment horizontal="center" vertical="center"/>
    </xf>
    <xf numFmtId="1" fontId="0" fillId="5" borderId="60" xfId="0" applyNumberFormat="1" applyFill="1" applyBorder="1" applyAlignment="1">
      <alignment horizontal="center" vertical="center"/>
    </xf>
    <xf numFmtId="0" fontId="0" fillId="5" borderId="61" xfId="0" applyFill="1" applyBorder="1" applyAlignment="1">
      <alignment horizontal="center" vertical="center"/>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62" xfId="0" applyFill="1" applyBorder="1" applyAlignment="1">
      <alignment vertical="center" wrapText="1"/>
    </xf>
    <xf numFmtId="2" fontId="0" fillId="5" borderId="62" xfId="0" applyNumberFormat="1" applyFill="1" applyBorder="1" applyAlignment="1">
      <alignment horizontal="center" vertical="center"/>
    </xf>
    <xf numFmtId="1" fontId="0" fillId="5" borderId="64" xfId="0" applyNumberFormat="1" applyFill="1" applyBorder="1" applyAlignment="1">
      <alignment horizontal="center" vertical="center"/>
    </xf>
    <xf numFmtId="0" fontId="0" fillId="7" borderId="53" xfId="0" applyFill="1" applyBorder="1" applyAlignment="1">
      <alignment horizontal="center" vertical="center"/>
    </xf>
    <xf numFmtId="0" fontId="0" fillId="7" borderId="54" xfId="0" applyFill="1" applyBorder="1" applyAlignment="1">
      <alignment horizontal="center" vertical="center"/>
    </xf>
    <xf numFmtId="0" fontId="0" fillId="7" borderId="55" xfId="0" applyFill="1" applyBorder="1" applyAlignment="1">
      <alignment horizontal="center" vertical="center"/>
    </xf>
    <xf numFmtId="0" fontId="0" fillId="7" borderId="54" xfId="0" applyFill="1" applyBorder="1" applyAlignment="1">
      <alignment vertical="center" wrapText="1"/>
    </xf>
    <xf numFmtId="2" fontId="0" fillId="7" borderId="54" xfId="0" applyNumberFormat="1" applyFill="1" applyBorder="1" applyAlignment="1">
      <alignment horizontal="center" vertical="center"/>
    </xf>
    <xf numFmtId="1" fontId="0" fillId="7" borderId="56" xfId="0" applyNumberFormat="1" applyFill="1" applyBorder="1" applyAlignment="1">
      <alignment horizontal="center" vertical="center"/>
    </xf>
    <xf numFmtId="0" fontId="0" fillId="7" borderId="61" xfId="0" applyFill="1" applyBorder="1" applyAlignment="1">
      <alignment horizontal="center" vertical="center"/>
    </xf>
    <xf numFmtId="0" fontId="0" fillId="7" borderId="62" xfId="0" applyFill="1" applyBorder="1" applyAlignment="1">
      <alignment horizontal="center" vertical="center"/>
    </xf>
    <xf numFmtId="0" fontId="0" fillId="7" borderId="63" xfId="0" applyFill="1" applyBorder="1" applyAlignment="1">
      <alignment horizontal="center" vertical="center"/>
    </xf>
    <xf numFmtId="0" fontId="0" fillId="7" borderId="62" xfId="0" applyFill="1" applyBorder="1" applyAlignment="1">
      <alignment vertical="center" wrapText="1"/>
    </xf>
    <xf numFmtId="2" fontId="0" fillId="7" borderId="62" xfId="0" applyNumberFormat="1" applyFill="1" applyBorder="1" applyAlignment="1">
      <alignment horizontal="center" vertical="center"/>
    </xf>
    <xf numFmtId="1" fontId="0" fillId="7" borderId="64" xfId="0" applyNumberFormat="1" applyFill="1" applyBorder="1" applyAlignment="1">
      <alignment horizontal="center" vertical="center"/>
    </xf>
    <xf numFmtId="0" fontId="0" fillId="8" borderId="49" xfId="0" applyFill="1" applyBorder="1" applyAlignment="1">
      <alignment horizontal="center" vertical="center"/>
    </xf>
    <xf numFmtId="0" fontId="0" fillId="8" borderId="50" xfId="0" applyFill="1" applyBorder="1" applyAlignment="1">
      <alignment horizontal="center" vertical="center"/>
    </xf>
    <xf numFmtId="0" fontId="0" fillId="8" borderId="65" xfId="0" applyFill="1" applyBorder="1" applyAlignment="1">
      <alignment wrapText="1"/>
    </xf>
    <xf numFmtId="0" fontId="0" fillId="8" borderId="66" xfId="0" applyFill="1" applyBorder="1" applyAlignment="1">
      <alignment horizontal="center" vertical="center"/>
    </xf>
    <xf numFmtId="0" fontId="0" fillId="8" borderId="31" xfId="0" applyFill="1" applyBorder="1" applyAlignment="1">
      <alignment horizontal="center" vertical="center"/>
    </xf>
    <xf numFmtId="0" fontId="0" fillId="8" borderId="0" xfId="0" applyFill="1" applyBorder="1" applyAlignment="1">
      <alignment horizontal="center" vertical="center"/>
    </xf>
    <xf numFmtId="0" fontId="0" fillId="8" borderId="68" xfId="0" applyFill="1" applyBorder="1" applyAlignment="1">
      <alignment wrapText="1"/>
    </xf>
    <xf numFmtId="0" fontId="0" fillId="8" borderId="69" xfId="0" applyFill="1" applyBorder="1" applyAlignment="1">
      <alignment horizontal="center" vertical="center"/>
    </xf>
    <xf numFmtId="0" fontId="25" fillId="9" borderId="70" xfId="0" applyFont="1" applyFill="1" applyBorder="1" applyAlignment="1">
      <alignment horizontal="left" vertical="center"/>
    </xf>
    <xf numFmtId="0" fontId="25" fillId="8" borderId="71" xfId="0" applyFont="1" applyFill="1" applyBorder="1" applyAlignment="1">
      <alignment horizontal="left" vertical="center"/>
    </xf>
    <xf numFmtId="0" fontId="25" fillId="8" borderId="72" xfId="0" applyFont="1" applyFill="1" applyBorder="1" applyAlignment="1">
      <alignment horizontal="left" vertical="center"/>
    </xf>
    <xf numFmtId="0" fontId="26" fillId="10" borderId="68" xfId="0" applyFont="1" applyFill="1" applyBorder="1" applyAlignment="1">
      <alignment horizontal="center" vertical="top" wrapText="1"/>
    </xf>
    <xf numFmtId="0" fontId="26" fillId="10" borderId="69" xfId="0" applyFont="1" applyFill="1" applyBorder="1" applyAlignment="1">
      <alignment horizontal="center" vertical="top" wrapText="1"/>
    </xf>
    <xf numFmtId="0" fontId="26" fillId="10" borderId="74" xfId="0" applyFont="1" applyFill="1" applyBorder="1" applyAlignment="1">
      <alignment horizontal="center" vertical="top" wrapText="1"/>
    </xf>
    <xf numFmtId="0" fontId="26" fillId="10" borderId="75" xfId="0" applyFont="1" applyFill="1" applyBorder="1" applyAlignment="1">
      <alignment horizontal="center" vertical="top" wrapText="1"/>
    </xf>
    <xf numFmtId="0" fontId="26" fillId="10" borderId="76" xfId="0" applyFont="1" applyFill="1" applyBorder="1" applyAlignment="1">
      <alignment horizontal="center" vertical="top" wrapText="1"/>
    </xf>
    <xf numFmtId="0" fontId="27" fillId="9" borderId="77" xfId="0" applyFont="1" applyFill="1" applyBorder="1" applyAlignment="1">
      <alignment horizontal="center" vertical="center"/>
    </xf>
    <xf numFmtId="0" fontId="27" fillId="9" borderId="78" xfId="0" applyFont="1" applyFill="1" applyBorder="1" applyAlignment="1">
      <alignment horizontal="center" vertical="center"/>
    </xf>
    <xf numFmtId="0" fontId="0" fillId="9" borderId="58" xfId="0" applyFill="1" applyBorder="1" applyAlignment="1">
      <alignment wrapText="1"/>
    </xf>
    <xf numFmtId="0" fontId="27" fillId="9" borderId="59" xfId="0" applyFont="1" applyFill="1" applyBorder="1" applyAlignment="1">
      <alignment horizontal="center" vertical="center"/>
    </xf>
    <xf numFmtId="0" fontId="26" fillId="10" borderId="79" xfId="0" applyFont="1" applyFill="1" applyBorder="1" applyAlignment="1">
      <alignment horizontal="center" vertical="center" wrapText="1"/>
    </xf>
    <xf numFmtId="0" fontId="26" fillId="10" borderId="80" xfId="0" applyFont="1" applyFill="1" applyBorder="1" applyAlignment="1">
      <alignment horizontal="center" vertical="center" wrapText="1"/>
    </xf>
    <xf numFmtId="0" fontId="26" fillId="10" borderId="81" xfId="0" applyFont="1" applyFill="1" applyBorder="1" applyAlignment="1">
      <alignment horizontal="center" vertical="center" wrapText="1"/>
    </xf>
    <xf numFmtId="0" fontId="26" fillId="10" borderId="51" xfId="0" applyFont="1" applyFill="1" applyBorder="1" applyAlignment="1">
      <alignment horizontal="center" vertical="top" wrapText="1"/>
    </xf>
    <xf numFmtId="0" fontId="26" fillId="10" borderId="16" xfId="0" applyFont="1" applyFill="1" applyBorder="1" applyAlignment="1">
      <alignment horizontal="center" vertical="top" wrapText="1"/>
    </xf>
    <xf numFmtId="0" fontId="26" fillId="10" borderId="16" xfId="0" applyFont="1" applyFill="1" applyBorder="1" applyAlignment="1">
      <alignment horizontal="center" vertical="center" wrapText="1"/>
    </xf>
    <xf numFmtId="0" fontId="26" fillId="10" borderId="82" xfId="0" applyFont="1" applyFill="1" applyBorder="1" applyAlignment="1">
      <alignment horizontal="center" vertical="top" wrapText="1"/>
    </xf>
    <xf numFmtId="0" fontId="26" fillId="10" borderId="40" xfId="0" applyFont="1" applyFill="1" applyBorder="1" applyAlignment="1">
      <alignment horizontal="center" vertical="top" wrapText="1"/>
    </xf>
    <xf numFmtId="0" fontId="24" fillId="0" borderId="0" xfId="0" applyFont="1"/>
    <xf numFmtId="0" fontId="0" fillId="11" borderId="0" xfId="0" applyFill="1"/>
    <xf numFmtId="0" fontId="28" fillId="11" borderId="0" xfId="0" applyFont="1" applyFill="1"/>
    <xf numFmtId="0" fontId="28" fillId="11" borderId="0" xfId="0" applyFont="1" applyFill="1" applyAlignment="1">
      <alignment wrapText="1"/>
    </xf>
    <xf numFmtId="0" fontId="20" fillId="11" borderId="0" xfId="0" applyFont="1" applyFill="1" applyAlignment="1">
      <alignment wrapText="1"/>
    </xf>
    <xf numFmtId="0" fontId="4" fillId="11" borderId="0" xfId="0" quotePrefix="1" applyFont="1" applyFill="1" applyAlignment="1">
      <alignment horizontal="left"/>
    </xf>
    <xf numFmtId="0" fontId="15" fillId="11" borderId="18" xfId="0" applyFont="1" applyFill="1" applyBorder="1" applyAlignment="1">
      <alignment horizontal="justify" vertical="top" wrapText="1"/>
    </xf>
    <xf numFmtId="0" fontId="15" fillId="11" borderId="19" xfId="0" applyFont="1" applyFill="1" applyBorder="1" applyAlignment="1">
      <alignment horizontal="justify" vertical="top" wrapText="1"/>
    </xf>
    <xf numFmtId="0" fontId="15" fillId="11" borderId="21" xfId="0" applyFont="1" applyFill="1" applyBorder="1" applyAlignment="1">
      <alignment horizontal="justify" vertical="top" wrapText="1"/>
    </xf>
    <xf numFmtId="0" fontId="6" fillId="0" borderId="33" xfId="0" quotePrefix="1" applyFont="1" applyBorder="1" applyAlignment="1">
      <alignment horizontal="left"/>
    </xf>
    <xf numFmtId="0" fontId="4" fillId="0" borderId="0" xfId="0" applyFont="1"/>
    <xf numFmtId="0" fontId="6" fillId="11" borderId="10" xfId="0" applyFont="1" applyFill="1" applyBorder="1" applyAlignment="1">
      <alignment horizontal="center"/>
    </xf>
    <xf numFmtId="2" fontId="10" fillId="11" borderId="15" xfId="0" applyNumberFormat="1" applyFont="1" applyFill="1" applyBorder="1" applyAlignment="1" applyProtection="1">
      <alignment horizontal="center"/>
      <protection locked="0"/>
    </xf>
    <xf numFmtId="2" fontId="10" fillId="11" borderId="10" xfId="0" applyNumberFormat="1" applyFont="1" applyFill="1" applyBorder="1" applyAlignment="1" applyProtection="1">
      <alignment horizontal="center"/>
      <protection locked="0"/>
    </xf>
    <xf numFmtId="2" fontId="12" fillId="11" borderId="10" xfId="0" applyNumberFormat="1" applyFont="1" applyFill="1" applyBorder="1" applyAlignment="1" applyProtection="1">
      <alignment horizontal="center"/>
      <protection locked="0"/>
    </xf>
    <xf numFmtId="2" fontId="6" fillId="11" borderId="10" xfId="0" applyNumberFormat="1" applyFont="1" applyFill="1" applyBorder="1" applyAlignment="1" applyProtection="1">
      <alignment horizontal="center"/>
      <protection locked="0"/>
    </xf>
    <xf numFmtId="0" fontId="10" fillId="11" borderId="33" xfId="0" applyFont="1" applyFill="1" applyBorder="1"/>
    <xf numFmtId="0" fontId="6" fillId="0" borderId="27" xfId="0" quotePrefix="1" applyFont="1" applyBorder="1" applyAlignment="1">
      <alignment horizontal="left"/>
    </xf>
    <xf numFmtId="0" fontId="4" fillId="11" borderId="31" xfId="0" quotePrefix="1" applyFont="1" applyFill="1" applyBorder="1" applyAlignment="1">
      <alignment horizontal="left"/>
    </xf>
    <xf numFmtId="0" fontId="4" fillId="11" borderId="2" xfId="0" quotePrefix="1" applyFont="1" applyFill="1" applyBorder="1" applyAlignment="1">
      <alignment horizontal="left"/>
    </xf>
    <xf numFmtId="0" fontId="4" fillId="11" borderId="6" xfId="0" quotePrefix="1" applyFont="1" applyFill="1" applyBorder="1" applyAlignment="1">
      <alignment horizontal="left"/>
    </xf>
    <xf numFmtId="0" fontId="6" fillId="11" borderId="35" xfId="0" applyFont="1" applyFill="1" applyBorder="1" applyAlignment="1">
      <alignment horizontal="left"/>
    </xf>
    <xf numFmtId="0" fontId="10" fillId="11" borderId="8" xfId="0" applyFont="1" applyFill="1" applyBorder="1" applyAlignment="1"/>
    <xf numFmtId="0" fontId="10" fillId="11" borderId="14" xfId="0" applyFont="1" applyFill="1" applyBorder="1" applyAlignment="1">
      <alignment horizontal="left"/>
    </xf>
    <xf numFmtId="0" fontId="6" fillId="11" borderId="11" xfId="0" quotePrefix="1" applyFont="1" applyFill="1" applyBorder="1" applyAlignment="1">
      <alignment horizontal="left"/>
    </xf>
    <xf numFmtId="2" fontId="10" fillId="11" borderId="8" xfId="0" applyNumberFormat="1" applyFont="1" applyFill="1" applyBorder="1" applyAlignment="1" applyProtection="1">
      <alignment horizontal="center"/>
    </xf>
    <xf numFmtId="0" fontId="6" fillId="11" borderId="8" xfId="0" applyFont="1" applyFill="1" applyBorder="1" applyAlignment="1">
      <alignment horizontal="left"/>
    </xf>
    <xf numFmtId="0" fontId="10" fillId="11" borderId="29" xfId="0" quotePrefix="1" applyFont="1" applyFill="1" applyBorder="1" applyAlignment="1">
      <alignment horizontal="left"/>
    </xf>
    <xf numFmtId="0" fontId="10" fillId="11" borderId="7" xfId="0" applyFont="1" applyFill="1" applyBorder="1" applyAlignment="1"/>
    <xf numFmtId="0" fontId="10" fillId="11" borderId="4" xfId="0" applyFont="1" applyFill="1" applyBorder="1" applyAlignment="1">
      <alignment horizontal="right"/>
    </xf>
    <xf numFmtId="0" fontId="6" fillId="11" borderId="7" xfId="0" quotePrefix="1" applyFont="1" applyFill="1" applyBorder="1" applyAlignment="1">
      <alignment horizontal="left"/>
    </xf>
    <xf numFmtId="0" fontId="6" fillId="11" borderId="7" xfId="0" applyFont="1" applyFill="1" applyBorder="1" applyAlignment="1">
      <alignment horizontal="left"/>
    </xf>
    <xf numFmtId="0" fontId="6" fillId="11" borderId="36" xfId="0" applyFont="1" applyFill="1" applyBorder="1" applyAlignment="1">
      <alignment horizontal="left"/>
    </xf>
    <xf numFmtId="0" fontId="10" fillId="11" borderId="37" xfId="0" applyFont="1" applyFill="1" applyBorder="1" applyAlignment="1"/>
    <xf numFmtId="3" fontId="10" fillId="11" borderId="37" xfId="0" applyNumberFormat="1" applyFont="1" applyFill="1" applyBorder="1" applyAlignment="1">
      <alignment horizontal="right"/>
    </xf>
    <xf numFmtId="0" fontId="10" fillId="11" borderId="38" xfId="0" applyFont="1" applyFill="1" applyBorder="1" applyAlignment="1">
      <alignment horizontal="left"/>
    </xf>
    <xf numFmtId="0" fontId="6" fillId="11" borderId="37" xfId="0" applyFont="1" applyFill="1" applyBorder="1" applyAlignment="1">
      <alignment horizontal="left"/>
    </xf>
    <xf numFmtId="0" fontId="10" fillId="11" borderId="37" xfId="0" applyFont="1" applyFill="1" applyBorder="1" applyAlignment="1">
      <alignment horizontal="left"/>
    </xf>
    <xf numFmtId="0" fontId="0" fillId="11" borderId="0" xfId="0" quotePrefix="1" applyFill="1" applyBorder="1" applyAlignment="1">
      <alignment horizontal="left"/>
    </xf>
    <xf numFmtId="0" fontId="0" fillId="11" borderId="0" xfId="0" applyFill="1" applyBorder="1"/>
    <xf numFmtId="0" fontId="0" fillId="11" borderId="23" xfId="0" applyFill="1" applyBorder="1"/>
    <xf numFmtId="0" fontId="0" fillId="11" borderId="6" xfId="0" quotePrefix="1" applyFill="1" applyBorder="1" applyAlignment="1">
      <alignment horizontal="left"/>
    </xf>
    <xf numFmtId="0" fontId="4" fillId="11" borderId="7" xfId="0" quotePrefix="1" applyFont="1" applyFill="1" applyBorder="1" applyAlignment="1">
      <alignment horizontal="left"/>
    </xf>
    <xf numFmtId="0" fontId="0" fillId="11" borderId="7" xfId="0" applyFill="1" applyBorder="1"/>
    <xf numFmtId="0" fontId="0" fillId="11" borderId="32" xfId="0" applyFill="1" applyBorder="1"/>
    <xf numFmtId="0" fontId="10" fillId="11" borderId="35" xfId="0" quotePrefix="1" applyFont="1" applyFill="1" applyBorder="1" applyAlignment="1">
      <alignment horizontal="left"/>
    </xf>
    <xf numFmtId="0" fontId="10" fillId="11" borderId="11" xfId="0" quotePrefix="1" applyFont="1" applyFill="1" applyBorder="1" applyAlignment="1">
      <alignment horizontal="left"/>
    </xf>
    <xf numFmtId="0" fontId="10" fillId="11" borderId="8" xfId="0" applyFont="1" applyFill="1" applyBorder="1" applyAlignment="1">
      <alignment horizontal="left"/>
    </xf>
    <xf numFmtId="0" fontId="10" fillId="11" borderId="7" xfId="0" quotePrefix="1" applyFont="1" applyFill="1" applyBorder="1" applyAlignment="1">
      <alignment horizontal="left"/>
    </xf>
    <xf numFmtId="0" fontId="10" fillId="11" borderId="7" xfId="0" applyFont="1" applyFill="1" applyBorder="1" applyAlignment="1">
      <alignment horizontal="left"/>
    </xf>
    <xf numFmtId="0" fontId="14" fillId="0" borderId="25" xfId="0" applyFont="1" applyBorder="1"/>
    <xf numFmtId="3" fontId="10" fillId="8" borderId="8" xfId="0" applyNumberFormat="1" applyFont="1" applyFill="1" applyBorder="1" applyAlignment="1" applyProtection="1">
      <alignment horizontal="right"/>
      <protection locked="0"/>
    </xf>
    <xf numFmtId="1" fontId="10" fillId="8" borderId="7" xfId="0" applyNumberFormat="1" applyFont="1" applyFill="1" applyBorder="1" applyAlignment="1" applyProtection="1">
      <alignment horizontal="right"/>
      <protection locked="0"/>
    </xf>
    <xf numFmtId="2" fontId="10" fillId="8" borderId="7" xfId="0" applyNumberFormat="1" applyFont="1" applyFill="1" applyBorder="1" applyAlignment="1" applyProtection="1">
      <alignment horizontal="center"/>
      <protection locked="0"/>
    </xf>
    <xf numFmtId="3" fontId="10" fillId="8" borderId="37" xfId="1" applyNumberFormat="1" applyFont="1" applyFill="1" applyBorder="1" applyAlignment="1" applyProtection="1">
      <alignment horizontal="center"/>
      <protection locked="0"/>
    </xf>
    <xf numFmtId="0" fontId="25" fillId="9" borderId="49" xfId="0" applyFont="1" applyFill="1" applyBorder="1" applyAlignment="1">
      <alignment horizontal="left" vertical="center"/>
    </xf>
    <xf numFmtId="0" fontId="25" fillId="8" borderId="50" xfId="0" applyFont="1" applyFill="1" applyBorder="1" applyAlignment="1">
      <alignment horizontal="left" vertical="center"/>
    </xf>
    <xf numFmtId="0" fontId="25" fillId="8" borderId="67" xfId="0" applyFont="1" applyFill="1" applyBorder="1" applyAlignment="1">
      <alignment horizontal="left" vertical="center"/>
    </xf>
    <xf numFmtId="0" fontId="26" fillId="10" borderId="73" xfId="0" applyFont="1" applyFill="1" applyBorder="1" applyAlignment="1">
      <alignment horizontal="center" vertical="top" wrapText="1"/>
    </xf>
    <xf numFmtId="0" fontId="0" fillId="8" borderId="68" xfId="0" applyFont="1" applyFill="1" applyBorder="1" applyAlignment="1">
      <alignment horizontal="center" vertical="top" wrapText="1"/>
    </xf>
    <xf numFmtId="0" fontId="0" fillId="8" borderId="69" xfId="0" applyFont="1" applyFill="1" applyBorder="1" applyAlignment="1">
      <alignment horizontal="center" vertical="top" wrapText="1"/>
    </xf>
    <xf numFmtId="0" fontId="15" fillId="0" borderId="0" xfId="0" applyFont="1" applyBorder="1" applyAlignment="1">
      <alignment horizontal="left"/>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47" xfId="0" applyFont="1" applyFill="1" applyBorder="1" applyAlignment="1">
      <alignment horizontal="left" vertical="center" wrapText="1"/>
    </xf>
    <xf numFmtId="0" fontId="15" fillId="4" borderId="48"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0" fillId="0" borderId="0" xfId="0" quotePrefix="1" applyAlignment="1">
      <alignment horizontal="left"/>
    </xf>
  </cellXfs>
  <cellStyles count="3">
    <cellStyle name="Komma" xfId="1" builtinId="3"/>
    <cellStyle name="Standard" xfId="0" builtinId="0"/>
    <cellStyle name="Standard_377092a0"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28</xdr:row>
      <xdr:rowOff>19050</xdr:rowOff>
    </xdr:from>
    <xdr:to>
      <xdr:col>3</xdr:col>
      <xdr:colOff>1476375</xdr:colOff>
      <xdr:row>41</xdr:row>
      <xdr:rowOff>104775</xdr:rowOff>
    </xdr:to>
    <xdr:sp macro="" textlink="">
      <xdr:nvSpPr>
        <xdr:cNvPr id="1025" name="Text 1">
          <a:extLst>
            <a:ext uri="{FF2B5EF4-FFF2-40B4-BE49-F238E27FC236}">
              <a16:creationId xmlns:a16="http://schemas.microsoft.com/office/drawing/2014/main" id="{00000000-0008-0000-0200-000001040000}"/>
            </a:ext>
          </a:extLst>
        </xdr:cNvPr>
        <xdr:cNvSpPr txBox="1">
          <a:spLocks noChangeArrowheads="1"/>
        </xdr:cNvSpPr>
      </xdr:nvSpPr>
      <xdr:spPr bwMode="auto">
        <a:xfrm>
          <a:off x="47625" y="6543675"/>
          <a:ext cx="5972175" cy="24384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de-DE" sz="1000" b="0" i="0" u="sng" strike="noStrike" baseline="0">
              <a:solidFill>
                <a:srgbClr val="000000"/>
              </a:solidFill>
              <a:latin typeface="Arial"/>
              <a:cs typeface="Arial"/>
            </a:rPr>
            <a:t>Einzelgleichzeitigkeitsfaktor G</a:t>
          </a:r>
          <a:r>
            <a:rPr lang="de-DE" sz="1000" b="0" i="0" u="sng" strike="noStrike" baseline="-25000">
              <a:solidFill>
                <a:srgbClr val="000000"/>
              </a:solidFill>
              <a:latin typeface="Arial"/>
              <a:cs typeface="Arial"/>
            </a:rPr>
            <a:t>f1</a:t>
          </a:r>
          <a:endParaRPr lang="de-DE" sz="1000" b="0" i="0" u="sng"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Nach der AMEV-Empfehlung Elt-Anlagen wird der Gesamtgleichzeitigkeitsfaktor gebildet aus den Einzelfaktoren für die verschiedenen Verbrauchergruppen (G</a:t>
          </a:r>
          <a:r>
            <a:rPr lang="de-DE" sz="1000" b="0" i="0" u="none" strike="noStrike" baseline="-25000">
              <a:solidFill>
                <a:srgbClr val="000000"/>
              </a:solidFill>
              <a:latin typeface="Arial"/>
              <a:cs typeface="Arial"/>
            </a:rPr>
            <a:t>f1</a:t>
          </a:r>
          <a:r>
            <a:rPr lang="de-DE" sz="1000" b="0" i="0" u="none" strike="noStrike" baseline="0">
              <a:solidFill>
                <a:srgbClr val="000000"/>
              </a:solidFill>
              <a:latin typeface="Arial"/>
              <a:cs typeface="Arial"/>
            </a:rPr>
            <a:t>) und die Verteiler wie Unterverteiler, Hauptverteiler, Übergabestation bis zur EVU-Einspeisung (G</a:t>
          </a:r>
          <a:r>
            <a:rPr lang="de-DE" sz="1000" b="0" i="0" u="none" strike="noStrike" baseline="-25000">
              <a:solidFill>
                <a:srgbClr val="000000"/>
              </a:solidFill>
              <a:latin typeface="Arial"/>
              <a:cs typeface="Arial"/>
            </a:rPr>
            <a:t>f2</a:t>
          </a:r>
          <a:r>
            <a:rPr lang="de-DE" sz="1000" b="0" i="0" u="none" strike="noStrike" baseline="0">
              <a:solidFill>
                <a:srgbClr val="000000"/>
              </a:solidFill>
              <a:latin typeface="Arial"/>
              <a:cs typeface="Arial"/>
            </a:rPr>
            <a:t> bis G</a:t>
          </a:r>
          <a:r>
            <a:rPr lang="de-DE" sz="1000" b="0" i="0" u="none" strike="noStrike" baseline="-25000">
              <a:solidFill>
                <a:srgbClr val="000000"/>
              </a:solidFill>
              <a:latin typeface="Arial"/>
              <a:cs typeface="Arial"/>
            </a:rPr>
            <a:t>fn</a:t>
          </a:r>
          <a:r>
            <a:rPr lang="de-DE" sz="1000" b="0" i="0" u="none" strike="noStrike" baseline="0">
              <a:solidFill>
                <a:srgbClr val="000000"/>
              </a:solidFill>
              <a:latin typeface="Arial"/>
              <a:cs typeface="Arial"/>
            </a:rPr>
            <a:t>). In der Regel kann vereinfacht mit einem </a:t>
          </a:r>
          <a:r>
            <a:rPr lang="de-DE" sz="1100" b="1" i="0" u="none" strike="noStrike" baseline="0">
              <a:solidFill>
                <a:srgbClr val="000000"/>
              </a:solidFill>
              <a:latin typeface="Arial"/>
              <a:cs typeface="Arial"/>
            </a:rPr>
            <a:t>Verteiler-Gleichzeitigkeitsfaktor von etwa 0,5 bis 0,7</a:t>
          </a:r>
          <a:r>
            <a:rPr lang="de-DE" sz="1000" b="0" i="0" u="none" strike="noStrike" baseline="0">
              <a:solidFill>
                <a:srgbClr val="000000"/>
              </a:solidFill>
              <a:latin typeface="Arial"/>
              <a:cs typeface="Arial"/>
            </a:rPr>
            <a:t> gerechnet werden.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sng" strike="noStrike" baseline="0">
              <a:solidFill>
                <a:srgbClr val="000000"/>
              </a:solidFill>
              <a:latin typeface="Arial"/>
              <a:cs typeface="Arial"/>
            </a:rPr>
            <a:t>Gesamtgleichzeitigkeitsfaktor G</a:t>
          </a:r>
          <a:r>
            <a:rPr lang="de-DE" sz="1000" b="0" i="0" u="sng" strike="noStrike" baseline="-25000">
              <a:solidFill>
                <a:srgbClr val="000000"/>
              </a:solidFill>
              <a:latin typeface="Arial"/>
              <a:cs typeface="Arial"/>
            </a:rPr>
            <a:t>fges</a:t>
          </a:r>
          <a:endParaRPr lang="de-DE" sz="1000" b="0" i="0" u="sng"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Nach einer Studie kann  bei  Verwaltungsgebäuden anstelle der Einzelfaktoren der Gesamtgleichzeitigkeitsfaktor eingesetzt werden (G</a:t>
          </a:r>
          <a:r>
            <a:rPr lang="de-DE" sz="1000" b="0" i="0" u="none" strike="noStrike" baseline="-25000">
              <a:solidFill>
                <a:srgbClr val="000000"/>
              </a:solidFill>
              <a:latin typeface="Arial"/>
              <a:cs typeface="Arial"/>
            </a:rPr>
            <a:t>fges</a:t>
          </a:r>
          <a:r>
            <a:rPr lang="de-DE" sz="1000" b="0" i="0" u="none" strike="noStrike" baseline="0">
              <a:solidFill>
                <a:srgbClr val="000000"/>
              </a:solidFill>
              <a:latin typeface="Arial"/>
              <a:cs typeface="Arial"/>
            </a:rPr>
            <a:t> = G</a:t>
          </a:r>
          <a:r>
            <a:rPr lang="de-DE" sz="1000" b="0" i="0" u="none" strike="noStrike" baseline="-25000">
              <a:solidFill>
                <a:srgbClr val="000000"/>
              </a:solidFill>
              <a:latin typeface="Arial"/>
              <a:cs typeface="Arial"/>
            </a:rPr>
            <a:t>f1</a:t>
          </a:r>
          <a:r>
            <a:rPr lang="de-DE" sz="1000" b="0" i="0" u="none" strike="noStrike" baseline="0">
              <a:solidFill>
                <a:srgbClr val="000000"/>
              </a:solidFill>
              <a:latin typeface="Arial"/>
              <a:cs typeface="Arial"/>
            </a:rPr>
            <a:t> x G</a:t>
          </a:r>
          <a:r>
            <a:rPr lang="de-DE" sz="1000" b="0" i="0" u="none" strike="noStrike" baseline="-25000">
              <a:solidFill>
                <a:srgbClr val="000000"/>
              </a:solidFill>
              <a:latin typeface="Arial"/>
              <a:cs typeface="Arial"/>
            </a:rPr>
            <a:t>f2</a:t>
          </a:r>
          <a:r>
            <a:rPr lang="de-DE" sz="1000" b="0" i="0" u="none" strike="noStrike" baseline="0">
              <a:solidFill>
                <a:srgbClr val="000000"/>
              </a:solidFill>
              <a:latin typeface="Arial"/>
              <a:cs typeface="Arial"/>
            </a:rPr>
            <a:t> x G</a:t>
          </a:r>
          <a:r>
            <a:rPr lang="de-DE" sz="1000" b="0" i="0" u="none" strike="noStrike" baseline="-25000">
              <a:solidFill>
                <a:srgbClr val="000000"/>
              </a:solidFill>
              <a:latin typeface="Arial"/>
              <a:cs typeface="Arial"/>
            </a:rPr>
            <a:t>f3</a:t>
          </a:r>
          <a:r>
            <a:rPr lang="de-DE" sz="1000" b="0" i="0" u="none" strike="noStrike" baseline="0">
              <a:solidFill>
                <a:srgbClr val="000000"/>
              </a:solidFill>
              <a:latin typeface="Arial"/>
              <a:cs typeface="Arial"/>
            </a:rPr>
            <a:t>).  Die genannten Gesamtfaktoren gelten für Verwaltungsgebäude. </a:t>
          </a:r>
        </a:p>
        <a:p>
          <a:pPr algn="l" rtl="0">
            <a:defRPr sz="1000"/>
          </a:pPr>
          <a:r>
            <a:rPr lang="de-DE" sz="1000" b="0" i="0" u="none" strike="noStrike" baseline="0">
              <a:solidFill>
                <a:srgbClr val="000000"/>
              </a:solidFill>
              <a:latin typeface="Arial"/>
              <a:cs typeface="Arial"/>
            </a:rPr>
            <a:t>Bei Verwendung von Gfges ist in den Vordrucken  der Gesamt-Gleichzeitigkeitsfaktor Gf2 mit 1,0 einzusetzen!</a:t>
          </a:r>
        </a:p>
        <a:p>
          <a:pPr algn="l" rtl="0">
            <a:defRPr sz="1000"/>
          </a:pPr>
          <a:r>
            <a:rPr lang="de-DE" sz="1000" b="0" i="0" u="none" strike="noStrike" baseline="0">
              <a:solidFill>
                <a:srgbClr val="000000"/>
              </a:solidFill>
              <a:latin typeface="Arial"/>
              <a:cs typeface="Arial"/>
            </a:rPr>
            <a:t>Bei der Festlegung der Gleichzeitigkeitsfaktoren sind die jeweiligen Nutzungsbedingungen zu beachten!</a:t>
          </a:r>
        </a:p>
        <a:p>
          <a:pPr algn="l" rtl="0">
            <a:defRPr sz="1000"/>
          </a:pPr>
          <a:endParaRPr lang="de-DE"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Zeros="0" workbookViewId="0">
      <selection activeCell="A9" sqref="A9"/>
    </sheetView>
  </sheetViews>
  <sheetFormatPr baseColWidth="10" defaultRowHeight="12.75"/>
  <cols>
    <col min="1" max="1" width="78.85546875" customWidth="1"/>
    <col min="2" max="2" width="10.5703125" customWidth="1"/>
    <col min="3" max="7" width="13.28515625" customWidth="1"/>
  </cols>
  <sheetData>
    <row r="1" spans="1:4" ht="39" customHeight="1"/>
    <row r="2" spans="1:4" ht="20.25">
      <c r="A2" s="52" t="s">
        <v>47</v>
      </c>
    </row>
    <row r="3" spans="1:4" ht="20.25">
      <c r="A3" s="52" t="s">
        <v>48</v>
      </c>
    </row>
    <row r="4" spans="1:4" ht="30" customHeight="1">
      <c r="A4" s="53"/>
    </row>
    <row r="5" spans="1:4" ht="18.75">
      <c r="A5" s="53" t="s">
        <v>49</v>
      </c>
    </row>
    <row r="6" spans="1:4" ht="94.5">
      <c r="A6" s="54" t="s">
        <v>69</v>
      </c>
      <c r="B6" s="189"/>
      <c r="C6" s="189"/>
      <c r="D6" s="189"/>
    </row>
    <row r="7" spans="1:4" ht="28.5" customHeight="1">
      <c r="A7" s="54"/>
      <c r="B7" s="189"/>
      <c r="C7" s="189"/>
      <c r="D7" s="189"/>
    </row>
    <row r="8" spans="1:4" ht="18.75">
      <c r="A8" s="53" t="s">
        <v>50</v>
      </c>
      <c r="B8" s="189"/>
      <c r="C8" s="189"/>
      <c r="D8" s="189"/>
    </row>
    <row r="9" spans="1:4" ht="99">
      <c r="A9" s="192" t="s">
        <v>188</v>
      </c>
      <c r="B9" s="190"/>
      <c r="C9" s="191"/>
      <c r="D9" s="189"/>
    </row>
    <row r="10" spans="1:4" ht="12.95" customHeight="1">
      <c r="B10" s="189"/>
      <c r="C10" s="189"/>
      <c r="D10" s="189"/>
    </row>
    <row r="11" spans="1:4" ht="12.95" customHeight="1">
      <c r="B11" s="189"/>
      <c r="C11" s="189"/>
      <c r="D11" s="189"/>
    </row>
    <row r="12" spans="1:4" ht="12.95" customHeight="1">
      <c r="A12" s="193" t="s">
        <v>187</v>
      </c>
      <c r="B12" s="190"/>
      <c r="C12" s="189"/>
      <c r="D12" s="189"/>
    </row>
    <row r="13" spans="1:4" ht="12.95" customHeight="1">
      <c r="B13" s="189"/>
      <c r="C13" s="189"/>
      <c r="D13" s="189"/>
    </row>
    <row r="14" spans="1:4" ht="12.95" customHeight="1"/>
    <row r="15" spans="1:4" ht="12.95" customHeight="1"/>
    <row r="16" spans="1:4" ht="12.95" customHeight="1"/>
    <row r="17" ht="12.95" customHeight="1"/>
    <row r="18" ht="12.95" customHeight="1"/>
    <row r="19" ht="12.95" customHeight="1"/>
    <row r="20" ht="12.95" customHeight="1"/>
    <row r="21" ht="5.0999999999999996" customHeight="1"/>
    <row r="22" ht="17.25" customHeight="1"/>
    <row r="23" ht="17.45" customHeight="1"/>
    <row r="24" ht="17.45" customHeight="1"/>
    <row r="25" ht="17.45" customHeight="1"/>
    <row r="26" ht="17.45" customHeight="1"/>
    <row r="27" ht="17.45" customHeight="1"/>
    <row r="28" ht="17.45" customHeight="1"/>
    <row r="29" ht="17.45" customHeight="1"/>
    <row r="30" ht="17.45" customHeight="1"/>
    <row r="31" ht="17.45" customHeight="1"/>
    <row r="32" ht="17.45" customHeight="1"/>
    <row r="33" spans="8:8" ht="17.45" customHeight="1"/>
    <row r="34" spans="8:8" ht="17.45" customHeight="1"/>
    <row r="35" spans="8:8" ht="17.45" customHeight="1"/>
    <row r="36" spans="8:8" ht="17.45" customHeight="1"/>
    <row r="37" spans="8:8" ht="17.45" customHeight="1"/>
    <row r="38" spans="8:8" ht="27" customHeight="1"/>
    <row r="39" spans="8:8" ht="21.95" customHeight="1">
      <c r="H39" s="35"/>
    </row>
    <row r="40" spans="8:8" ht="21.95" customHeight="1">
      <c r="H40" s="35"/>
    </row>
    <row r="41" spans="8:8" ht="21.95" customHeight="1">
      <c r="H41" s="35"/>
    </row>
    <row r="42" spans="8:8" ht="21.95" customHeight="1"/>
    <row r="43" spans="8:8" ht="21.95" customHeight="1"/>
    <row r="44" spans="8:8" ht="21.95" customHeight="1"/>
    <row r="45" spans="8:8" ht="16.5" customHeight="1"/>
    <row r="46" spans="8:8" ht="6.75" customHeight="1"/>
  </sheetData>
  <phoneticPr fontId="0" type="noConversion"/>
  <printOptions horizontalCentered="1"/>
  <pageMargins left="0.78740157480314965" right="0.19685039370078741"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8"/>
  <sheetViews>
    <sheetView topLeftCell="A4" workbookViewId="0">
      <selection activeCell="I4" sqref="I1:I1048576"/>
    </sheetView>
  </sheetViews>
  <sheetFormatPr baseColWidth="10" defaultRowHeight="12.75"/>
  <cols>
    <col min="1" max="1" width="5.140625" style="124" bestFit="1" customWidth="1"/>
    <col min="2" max="2" width="5.42578125" style="124" bestFit="1" customWidth="1"/>
    <col min="3" max="3" width="5.7109375" style="124" bestFit="1" customWidth="1"/>
    <col min="4" max="4" width="26.85546875" style="125" customWidth="1"/>
    <col min="5" max="5" width="11.85546875" style="124" customWidth="1"/>
    <col min="6" max="6" width="11.85546875" style="124" bestFit="1" customWidth="1"/>
    <col min="7" max="7" width="7.28515625" style="124" customWidth="1"/>
    <col min="8" max="8" width="8.85546875" style="124" bestFit="1" customWidth="1"/>
    <col min="9" max="9" width="7.85546875" style="124" bestFit="1" customWidth="1"/>
    <col min="10" max="10" width="6.42578125" style="124" bestFit="1" customWidth="1"/>
    <col min="11" max="11" width="11.5703125" style="124" bestFit="1" customWidth="1"/>
  </cols>
  <sheetData>
    <row r="4" spans="1:16" ht="15.75">
      <c r="A4" s="188" t="s">
        <v>177</v>
      </c>
    </row>
    <row r="5" spans="1:16" ht="13.5" thickBot="1"/>
    <row r="6" spans="1:16" ht="13.5" thickBot="1">
      <c r="A6" s="160"/>
      <c r="B6" s="161"/>
      <c r="C6" s="161"/>
      <c r="D6" s="162"/>
      <c r="E6" s="163"/>
      <c r="F6" s="243" t="s">
        <v>180</v>
      </c>
      <c r="G6" s="244"/>
      <c r="H6" s="244"/>
      <c r="I6" s="244"/>
      <c r="J6" s="244"/>
      <c r="K6" s="245"/>
    </row>
    <row r="7" spans="1:16">
      <c r="A7" s="164"/>
      <c r="B7" s="165"/>
      <c r="C7" s="165"/>
      <c r="D7" s="166"/>
      <c r="E7" s="167"/>
      <c r="F7" s="168"/>
      <c r="G7" s="169"/>
      <c r="H7" s="169"/>
      <c r="I7" s="169"/>
      <c r="J7" s="169"/>
      <c r="K7" s="170"/>
    </row>
    <row r="8" spans="1:16" s="126" customFormat="1" ht="60">
      <c r="A8" s="246" t="s">
        <v>125</v>
      </c>
      <c r="B8" s="247"/>
      <c r="C8" s="248"/>
      <c r="D8" s="171" t="s">
        <v>126</v>
      </c>
      <c r="E8" s="172" t="s">
        <v>127</v>
      </c>
      <c r="F8" s="173" t="s">
        <v>52</v>
      </c>
      <c r="G8" s="174" t="s">
        <v>128</v>
      </c>
      <c r="H8" s="174" t="s">
        <v>129</v>
      </c>
      <c r="I8" s="174" t="s">
        <v>130</v>
      </c>
      <c r="J8" s="174" t="s">
        <v>131</v>
      </c>
      <c r="K8" s="175" t="s">
        <v>132</v>
      </c>
    </row>
    <row r="9" spans="1:16" ht="15.75" thickBot="1">
      <c r="A9" s="176" t="s">
        <v>133</v>
      </c>
      <c r="B9" s="177" t="s">
        <v>134</v>
      </c>
      <c r="C9" s="177" t="s">
        <v>135</v>
      </c>
      <c r="D9" s="178"/>
      <c r="E9" s="179" t="s">
        <v>124</v>
      </c>
      <c r="F9" s="180"/>
      <c r="G9" s="181"/>
      <c r="H9" s="181"/>
      <c r="I9" s="181"/>
      <c r="J9" s="181"/>
      <c r="K9" s="182"/>
    </row>
    <row r="10" spans="1:16" ht="13.5" thickBot="1">
      <c r="A10" s="128">
        <v>1200</v>
      </c>
      <c r="B10" s="129"/>
      <c r="C10" s="130"/>
      <c r="D10" s="131" t="s">
        <v>34</v>
      </c>
      <c r="E10" s="130">
        <v>95</v>
      </c>
      <c r="F10" s="128" t="s">
        <v>136</v>
      </c>
      <c r="G10" s="132">
        <v>11.137194036224628</v>
      </c>
      <c r="H10" s="132">
        <v>4.9878337565911828</v>
      </c>
      <c r="I10" s="132">
        <v>10.188882495954653</v>
      </c>
      <c r="J10" s="132">
        <v>11.25</v>
      </c>
      <c r="K10" s="133">
        <v>15</v>
      </c>
    </row>
    <row r="11" spans="1:16" ht="26.25" thickBot="1">
      <c r="A11" s="148"/>
      <c r="B11" s="149">
        <v>1210</v>
      </c>
      <c r="C11" s="150"/>
      <c r="D11" s="151" t="s">
        <v>137</v>
      </c>
      <c r="E11" s="150">
        <v>53</v>
      </c>
      <c r="F11" s="148" t="s">
        <v>138</v>
      </c>
      <c r="G11" s="152">
        <v>10.415751837398716</v>
      </c>
      <c r="H11" s="152">
        <v>4.1910969026465965</v>
      </c>
      <c r="I11" s="152">
        <v>9.6681922196796322</v>
      </c>
      <c r="J11" s="152">
        <v>10.75</v>
      </c>
      <c r="K11" s="153"/>
    </row>
    <row r="12" spans="1:16" ht="13.5" thickBot="1">
      <c r="A12" s="128">
        <v>1300</v>
      </c>
      <c r="B12" s="129"/>
      <c r="C12" s="130"/>
      <c r="D12" s="131" t="s">
        <v>139</v>
      </c>
      <c r="E12" s="130">
        <v>309</v>
      </c>
      <c r="F12" s="128" t="s">
        <v>140</v>
      </c>
      <c r="G12" s="132">
        <v>13.143104045309855</v>
      </c>
      <c r="H12" s="132">
        <v>6.8659447630597246</v>
      </c>
      <c r="I12" s="132">
        <v>11.836007130124779</v>
      </c>
      <c r="J12" s="129">
        <v>10.75</v>
      </c>
      <c r="K12" s="134"/>
    </row>
    <row r="13" spans="1:16" ht="26.25" thickBot="1">
      <c r="A13" s="148"/>
      <c r="B13" s="149">
        <v>1320</v>
      </c>
      <c r="C13" s="150"/>
      <c r="D13" s="151" t="s">
        <v>141</v>
      </c>
      <c r="E13" s="150">
        <v>240</v>
      </c>
      <c r="F13" s="148" t="s">
        <v>142</v>
      </c>
      <c r="G13" s="152">
        <v>12.735307029809224</v>
      </c>
      <c r="H13" s="152">
        <v>5.6503245605826136</v>
      </c>
      <c r="I13" s="152">
        <v>11.756146912179513</v>
      </c>
      <c r="J13" s="152">
        <v>11.55</v>
      </c>
      <c r="K13" s="153">
        <v>15</v>
      </c>
    </row>
    <row r="14" spans="1:16" ht="26.25" thickBot="1">
      <c r="A14" s="128"/>
      <c r="B14" s="129"/>
      <c r="C14" s="135">
        <v>1323</v>
      </c>
      <c r="D14" s="131" t="s">
        <v>143</v>
      </c>
      <c r="E14" s="130">
        <v>83</v>
      </c>
      <c r="F14" s="128" t="s">
        <v>144</v>
      </c>
      <c r="G14" s="132">
        <v>11.795226076763203</v>
      </c>
      <c r="H14" s="132">
        <v>3.8518634915067809</v>
      </c>
      <c r="I14" s="132">
        <v>10.799768741568704</v>
      </c>
      <c r="J14" s="132">
        <v>9.6000000000000014</v>
      </c>
      <c r="K14" s="133">
        <v>15</v>
      </c>
    </row>
    <row r="15" spans="1:16" ht="26.25" thickBot="1">
      <c r="A15" s="148"/>
      <c r="B15" s="149">
        <v>1330</v>
      </c>
      <c r="C15" s="150"/>
      <c r="D15" s="151" t="s">
        <v>145</v>
      </c>
      <c r="E15" s="150">
        <v>42</v>
      </c>
      <c r="F15" s="148" t="s">
        <v>140</v>
      </c>
      <c r="G15" s="152">
        <v>21.619737424222496</v>
      </c>
      <c r="H15" s="152">
        <v>15.411502805152212</v>
      </c>
      <c r="I15" s="152">
        <v>15.752664661258905</v>
      </c>
      <c r="J15" s="152">
        <v>16.5</v>
      </c>
      <c r="K15" s="153">
        <v>20</v>
      </c>
      <c r="P15" s="198" t="s">
        <v>124</v>
      </c>
    </row>
    <row r="16" spans="1:16" ht="26.25" thickBot="1">
      <c r="A16" s="128"/>
      <c r="B16" s="129">
        <v>1340</v>
      </c>
      <c r="C16" s="130"/>
      <c r="D16" s="131" t="s">
        <v>146</v>
      </c>
      <c r="E16" s="130">
        <v>134</v>
      </c>
      <c r="F16" s="128" t="s">
        <v>147</v>
      </c>
      <c r="G16" s="132">
        <v>15.198597444186651</v>
      </c>
      <c r="H16" s="132">
        <v>7.6207159029650002</v>
      </c>
      <c r="I16" s="132">
        <v>13.583901296287225</v>
      </c>
      <c r="J16" s="132">
        <v>10.600000000000001</v>
      </c>
      <c r="K16" s="133"/>
    </row>
    <row r="17" spans="1:11" ht="13.5" thickBot="1">
      <c r="A17" s="148"/>
      <c r="B17" s="149"/>
      <c r="C17" s="150">
        <v>1341</v>
      </c>
      <c r="D17" s="151" t="s">
        <v>148</v>
      </c>
      <c r="E17" s="150">
        <v>35</v>
      </c>
      <c r="F17" s="148" t="s">
        <v>149</v>
      </c>
      <c r="G17" s="152">
        <v>14.353175243959157</v>
      </c>
      <c r="H17" s="152">
        <v>5.5900470767158801</v>
      </c>
      <c r="I17" s="152">
        <v>13.81862947942348</v>
      </c>
      <c r="J17" s="152">
        <v>15.000000000000002</v>
      </c>
      <c r="K17" s="153">
        <v>15</v>
      </c>
    </row>
    <row r="18" spans="1:11" ht="26.25" thickBot="1">
      <c r="A18" s="128"/>
      <c r="B18" s="129"/>
      <c r="C18" s="130">
        <v>1342</v>
      </c>
      <c r="D18" s="131" t="s">
        <v>150</v>
      </c>
      <c r="E18" s="130">
        <v>49</v>
      </c>
      <c r="F18" s="128" t="s">
        <v>151</v>
      </c>
      <c r="G18" s="132">
        <v>16.036057770991242</v>
      </c>
      <c r="H18" s="132">
        <v>8.2517367605869349</v>
      </c>
      <c r="I18" s="132">
        <v>13.768365368937843</v>
      </c>
      <c r="J18" s="132">
        <v>10</v>
      </c>
      <c r="K18" s="133"/>
    </row>
    <row r="19" spans="1:11" ht="39" thickBot="1">
      <c r="A19" s="148"/>
      <c r="B19" s="149">
        <v>4110</v>
      </c>
      <c r="C19" s="150"/>
      <c r="D19" s="151" t="s">
        <v>152</v>
      </c>
      <c r="E19" s="150">
        <v>220</v>
      </c>
      <c r="F19" s="148" t="s">
        <v>153</v>
      </c>
      <c r="G19" s="152">
        <v>10.034168680109616</v>
      </c>
      <c r="H19" s="152">
        <v>4.703510182207669</v>
      </c>
      <c r="I19" s="152">
        <v>8.9113699834190143</v>
      </c>
      <c r="J19" s="152">
        <v>6.5</v>
      </c>
      <c r="K19" s="153">
        <v>12</v>
      </c>
    </row>
    <row r="20" spans="1:11" ht="26.25" thickBot="1">
      <c r="A20" s="128"/>
      <c r="B20" s="129">
        <v>4120</v>
      </c>
      <c r="C20" s="130"/>
      <c r="D20" s="131" t="s">
        <v>154</v>
      </c>
      <c r="E20" s="130">
        <v>94</v>
      </c>
      <c r="F20" s="128" t="s">
        <v>155</v>
      </c>
      <c r="G20" s="132">
        <v>10.968861377106149</v>
      </c>
      <c r="H20" s="132">
        <v>4.743929938351334</v>
      </c>
      <c r="I20" s="132">
        <v>9.8924128453638076</v>
      </c>
      <c r="J20" s="132">
        <v>9.5</v>
      </c>
      <c r="K20" s="133"/>
    </row>
    <row r="21" spans="1:11" ht="13.5" thickBot="1">
      <c r="A21" s="154">
        <v>4200</v>
      </c>
      <c r="B21" s="155"/>
      <c r="C21" s="156"/>
      <c r="D21" s="157" t="s">
        <v>156</v>
      </c>
      <c r="E21" s="156">
        <v>48</v>
      </c>
      <c r="F21" s="154" t="s">
        <v>157</v>
      </c>
      <c r="G21" s="158">
        <v>13.444746828632317</v>
      </c>
      <c r="H21" s="158">
        <v>8.6451294843594031</v>
      </c>
      <c r="I21" s="158">
        <v>10.526095931482708</v>
      </c>
      <c r="J21" s="158">
        <v>8.7000000000000011</v>
      </c>
      <c r="K21" s="159"/>
    </row>
    <row r="22" spans="1:11" ht="15.75" thickBot="1">
      <c r="A22" s="183"/>
      <c r="B22" s="184"/>
      <c r="C22" s="184"/>
      <c r="D22" s="185"/>
      <c r="E22" s="186" t="s">
        <v>158</v>
      </c>
      <c r="F22" s="183"/>
      <c r="G22" s="184"/>
      <c r="H22" s="184"/>
      <c r="I22" s="184"/>
      <c r="J22" s="184"/>
      <c r="K22" s="187"/>
    </row>
    <row r="23" spans="1:11" ht="26.25" thickBot="1">
      <c r="A23" s="136" t="s">
        <v>124</v>
      </c>
      <c r="B23" s="137">
        <v>1310</v>
      </c>
      <c r="C23" s="138"/>
      <c r="D23" s="139" t="s">
        <v>159</v>
      </c>
      <c r="E23" s="138">
        <v>23</v>
      </c>
      <c r="F23" s="136" t="s">
        <v>160</v>
      </c>
      <c r="G23" s="140">
        <v>13.613410562681837</v>
      </c>
      <c r="H23" s="140">
        <v>7.0125395168282338</v>
      </c>
      <c r="I23" s="140">
        <v>12.029123140234251</v>
      </c>
      <c r="J23" s="140">
        <v>9.5</v>
      </c>
      <c r="K23" s="141"/>
    </row>
    <row r="24" spans="1:11" ht="26.25" thickBot="1">
      <c r="A24" s="148"/>
      <c r="B24" s="149"/>
      <c r="C24" s="150">
        <v>1323</v>
      </c>
      <c r="D24" s="151" t="s">
        <v>161</v>
      </c>
      <c r="E24" s="150">
        <v>29</v>
      </c>
      <c r="F24" s="148" t="s">
        <v>162</v>
      </c>
      <c r="G24" s="152">
        <v>10.647711812517644</v>
      </c>
      <c r="H24" s="152">
        <v>3.9005573620434983</v>
      </c>
      <c r="I24" s="152">
        <v>10.070586710066651</v>
      </c>
      <c r="J24" s="152"/>
      <c r="K24" s="153">
        <v>15</v>
      </c>
    </row>
    <row r="25" spans="1:11" ht="13.5" thickBot="1">
      <c r="A25" s="128"/>
      <c r="B25" s="129">
        <v>2110</v>
      </c>
      <c r="C25" s="130"/>
      <c r="D25" s="131" t="s">
        <v>163</v>
      </c>
      <c r="E25" s="130">
        <v>18</v>
      </c>
      <c r="F25" s="128" t="s">
        <v>164</v>
      </c>
      <c r="G25" s="132">
        <v>15.920119828794306</v>
      </c>
      <c r="H25" s="132">
        <v>7.4754526739426321</v>
      </c>
      <c r="I25" s="132">
        <v>13.425793117665243</v>
      </c>
      <c r="J25" s="129">
        <v>15.5</v>
      </c>
      <c r="K25" s="134">
        <v>16</v>
      </c>
    </row>
    <row r="26" spans="1:11" ht="13.5" thickBot="1">
      <c r="A26" s="148"/>
      <c r="B26" s="149">
        <v>4140</v>
      </c>
      <c r="C26" s="150"/>
      <c r="D26" s="151" t="s">
        <v>165</v>
      </c>
      <c r="E26" s="150">
        <v>26</v>
      </c>
      <c r="F26" s="148" t="s">
        <v>166</v>
      </c>
      <c r="G26" s="152">
        <v>11.854602214068077</v>
      </c>
      <c r="H26" s="152">
        <v>4.861006099477267</v>
      </c>
      <c r="I26" s="152">
        <v>11.37521222410866</v>
      </c>
      <c r="J26" s="152">
        <v>11.700000000000001</v>
      </c>
      <c r="K26" s="153"/>
    </row>
    <row r="27" spans="1:11" ht="26.25" thickBot="1">
      <c r="A27" s="128"/>
      <c r="B27" s="129">
        <v>4410</v>
      </c>
      <c r="C27" s="135"/>
      <c r="D27" s="131" t="s">
        <v>167</v>
      </c>
      <c r="E27" s="130">
        <v>15</v>
      </c>
      <c r="F27" s="128" t="s">
        <v>168</v>
      </c>
      <c r="G27" s="132">
        <v>28.409086315130413</v>
      </c>
      <c r="H27" s="132">
        <v>12.86456210882503</v>
      </c>
      <c r="I27" s="132">
        <v>29.623529411764704</v>
      </c>
      <c r="J27" s="132">
        <v>35</v>
      </c>
      <c r="K27" s="133">
        <v>8</v>
      </c>
    </row>
    <row r="28" spans="1:11" ht="13.5" thickBot="1">
      <c r="A28" s="148"/>
      <c r="B28" s="149">
        <v>4620</v>
      </c>
      <c r="C28" s="150"/>
      <c r="D28" s="151" t="s">
        <v>169</v>
      </c>
      <c r="E28" s="150">
        <v>18</v>
      </c>
      <c r="F28" s="148" t="s">
        <v>170</v>
      </c>
      <c r="G28" s="152">
        <v>24.762830177679739</v>
      </c>
      <c r="H28" s="152">
        <v>16.984419897293151</v>
      </c>
      <c r="I28" s="152">
        <v>18.666071304540871</v>
      </c>
      <c r="J28" s="152">
        <v>22.5</v>
      </c>
      <c r="K28" s="153">
        <v>17</v>
      </c>
    </row>
    <row r="29" spans="1:11" ht="13.5" thickBot="1">
      <c r="A29" s="128">
        <v>4700</v>
      </c>
      <c r="B29" s="129"/>
      <c r="C29" s="130"/>
      <c r="D29" s="131" t="s">
        <v>171</v>
      </c>
      <c r="E29" s="130">
        <v>16</v>
      </c>
      <c r="F29" s="128" t="s">
        <v>172</v>
      </c>
      <c r="G29" s="132">
        <v>34.47138443667648</v>
      </c>
      <c r="H29" s="132">
        <v>15.298478200635463</v>
      </c>
      <c r="I29" s="132">
        <v>28.363350020315124</v>
      </c>
      <c r="J29" s="132">
        <v>34</v>
      </c>
      <c r="K29" s="133"/>
    </row>
    <row r="30" spans="1:11" ht="13.5" thickBot="1">
      <c r="A30" s="148">
        <v>6500</v>
      </c>
      <c r="B30" s="149"/>
      <c r="C30" s="150"/>
      <c r="D30" s="151" t="s">
        <v>173</v>
      </c>
      <c r="E30" s="150">
        <v>29</v>
      </c>
      <c r="F30" s="148" t="s">
        <v>174</v>
      </c>
      <c r="G30" s="152">
        <v>19.230501421011894</v>
      </c>
      <c r="H30" s="152">
        <v>7.1274514368003485</v>
      </c>
      <c r="I30" s="152">
        <v>16.902258231339424</v>
      </c>
      <c r="J30" s="152">
        <v>19</v>
      </c>
      <c r="K30" s="153"/>
    </row>
    <row r="31" spans="1:11" ht="26.25" thickBot="1">
      <c r="A31" s="142"/>
      <c r="B31" s="143">
        <v>6510</v>
      </c>
      <c r="C31" s="144"/>
      <c r="D31" s="145" t="s">
        <v>175</v>
      </c>
      <c r="E31" s="144">
        <v>21</v>
      </c>
      <c r="F31" s="142" t="s">
        <v>176</v>
      </c>
      <c r="G31" s="146">
        <v>17.876127579959558</v>
      </c>
      <c r="H31" s="146">
        <v>4.8991357830887319</v>
      </c>
      <c r="I31" s="146">
        <v>16.902258231339424</v>
      </c>
      <c r="J31" s="146">
        <v>16.5</v>
      </c>
      <c r="K31" s="147">
        <v>17</v>
      </c>
    </row>
    <row r="34" spans="1:10" ht="14.25">
      <c r="A34" s="55" t="s">
        <v>53</v>
      </c>
      <c r="J34" s="124" t="s">
        <v>124</v>
      </c>
    </row>
    <row r="35" spans="1:10" ht="14.25">
      <c r="A35" s="55" t="s">
        <v>124</v>
      </c>
    </row>
    <row r="38" spans="1:10">
      <c r="G38" s="127"/>
    </row>
  </sheetData>
  <mergeCells count="2">
    <mergeCell ref="F6:K6"/>
    <mergeCell ref="A8:C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Zeros="0" topLeftCell="A25" workbookViewId="0">
      <selection activeCell="C10" sqref="C10"/>
    </sheetView>
  </sheetViews>
  <sheetFormatPr baseColWidth="10" defaultColWidth="12.5703125" defaultRowHeight="14.25"/>
  <cols>
    <col min="1" max="1" width="45.85546875" style="51" customWidth="1"/>
    <col min="2" max="2" width="12.42578125" style="51" customWidth="1"/>
    <col min="3" max="3" width="9.85546875" style="51" customWidth="1"/>
    <col min="4" max="4" width="23" style="51" customWidth="1"/>
    <col min="5" max="16384" width="12.5703125" style="51"/>
  </cols>
  <sheetData>
    <row r="1" spans="1:9" ht="18">
      <c r="B1" s="50"/>
      <c r="D1" s="122" t="s">
        <v>45</v>
      </c>
    </row>
    <row r="3" spans="1:9" ht="15.75">
      <c r="A3" s="123" t="s">
        <v>35</v>
      </c>
    </row>
    <row r="4" spans="1:9" ht="18.75" thickBot="1">
      <c r="A4" s="49"/>
    </row>
    <row r="5" spans="1:9" ht="18.75" customHeight="1">
      <c r="A5" s="253" t="s">
        <v>54</v>
      </c>
      <c r="B5" s="250" t="s">
        <v>70</v>
      </c>
      <c r="C5" s="250" t="s">
        <v>67</v>
      </c>
      <c r="D5" s="250" t="s">
        <v>68</v>
      </c>
    </row>
    <row r="6" spans="1:9" ht="18" customHeight="1">
      <c r="A6" s="254"/>
      <c r="B6" s="251"/>
      <c r="C6" s="251"/>
      <c r="D6" s="251"/>
    </row>
    <row r="7" spans="1:9" ht="28.5" customHeight="1" thickBot="1">
      <c r="A7" s="255"/>
      <c r="B7" s="252"/>
      <c r="C7" s="252"/>
      <c r="D7" s="252"/>
    </row>
    <row r="8" spans="1:9" ht="20.100000000000001" customHeight="1" thickBot="1">
      <c r="A8" s="56" t="s">
        <v>55</v>
      </c>
      <c r="B8" s="57">
        <v>0.7</v>
      </c>
      <c r="C8" s="57">
        <v>0.7</v>
      </c>
      <c r="D8" s="59"/>
    </row>
    <row r="9" spans="1:9" ht="20.100000000000001" customHeight="1" thickBot="1">
      <c r="A9" s="56" t="s">
        <v>56</v>
      </c>
      <c r="B9" s="57" t="s">
        <v>43</v>
      </c>
      <c r="C9" s="57">
        <v>0.5</v>
      </c>
      <c r="D9" s="59">
        <v>0.2</v>
      </c>
    </row>
    <row r="10" spans="1:9" ht="20.100000000000001" customHeight="1" thickBot="1">
      <c r="A10" s="58" t="s">
        <v>21</v>
      </c>
      <c r="B10" s="59" t="s">
        <v>57</v>
      </c>
      <c r="C10" s="57">
        <v>0.75</v>
      </c>
      <c r="D10" s="59">
        <v>0.4</v>
      </c>
    </row>
    <row r="11" spans="1:9" ht="20.100000000000001" customHeight="1" thickBot="1">
      <c r="A11" s="56" t="s">
        <v>37</v>
      </c>
      <c r="B11" s="57" t="s">
        <v>58</v>
      </c>
      <c r="C11" s="57">
        <v>0.8</v>
      </c>
      <c r="D11" s="59"/>
    </row>
    <row r="12" spans="1:9" ht="20.100000000000001" customHeight="1" thickBot="1">
      <c r="A12" s="56" t="s">
        <v>194</v>
      </c>
      <c r="B12" s="57">
        <v>1</v>
      </c>
      <c r="C12" s="57">
        <v>1</v>
      </c>
      <c r="D12" s="59">
        <v>1</v>
      </c>
    </row>
    <row r="13" spans="1:9" ht="20.100000000000001" customHeight="1" thickBot="1">
      <c r="A13" s="56" t="s">
        <v>42</v>
      </c>
      <c r="B13" s="57" t="s">
        <v>59</v>
      </c>
      <c r="C13" s="57">
        <v>0.3</v>
      </c>
      <c r="D13" s="59"/>
      <c r="G13" s="51" t="s">
        <v>124</v>
      </c>
    </row>
    <row r="14" spans="1:9" ht="20.100000000000001" customHeight="1" thickBot="1">
      <c r="A14" s="56" t="s">
        <v>195</v>
      </c>
      <c r="B14" s="57" t="s">
        <v>60</v>
      </c>
      <c r="C14" s="57">
        <v>0.85</v>
      </c>
      <c r="D14" s="59"/>
    </row>
    <row r="15" spans="1:9" ht="20.100000000000001" customHeight="1" thickBot="1">
      <c r="A15" s="56" t="s">
        <v>38</v>
      </c>
      <c r="B15" s="57" t="s">
        <v>61</v>
      </c>
      <c r="C15" s="57">
        <v>0.9</v>
      </c>
      <c r="D15" s="59" t="s">
        <v>39</v>
      </c>
      <c r="I15" s="51" t="s">
        <v>124</v>
      </c>
    </row>
    <row r="16" spans="1:9" ht="20.100000000000001" customHeight="1" thickBot="1">
      <c r="A16" s="56" t="s">
        <v>118</v>
      </c>
      <c r="B16" s="57" t="s">
        <v>119</v>
      </c>
      <c r="C16" s="57">
        <v>0.6</v>
      </c>
      <c r="D16" s="59"/>
    </row>
    <row r="17" spans="1:9" ht="20.100000000000001" customHeight="1" thickBot="1">
      <c r="A17" s="194" t="s">
        <v>120</v>
      </c>
      <c r="B17" s="195" t="s">
        <v>123</v>
      </c>
      <c r="C17" s="195">
        <v>0.4</v>
      </c>
      <c r="D17" s="196"/>
      <c r="E17" s="51" t="s">
        <v>124</v>
      </c>
      <c r="I17" s="51" t="s">
        <v>124</v>
      </c>
    </row>
    <row r="18" spans="1:9" ht="20.100000000000001" customHeight="1" thickBot="1">
      <c r="A18" s="56" t="s">
        <v>62</v>
      </c>
      <c r="B18" s="57">
        <v>0.2</v>
      </c>
      <c r="C18" s="57">
        <v>0.2</v>
      </c>
      <c r="D18" s="59" t="s">
        <v>124</v>
      </c>
    </row>
    <row r="19" spans="1:9" ht="20.100000000000001" customHeight="1" thickBot="1">
      <c r="A19" s="56" t="s">
        <v>121</v>
      </c>
      <c r="B19" s="57">
        <v>0.7</v>
      </c>
      <c r="C19" s="57">
        <v>0.7</v>
      </c>
      <c r="D19" s="59" t="s">
        <v>39</v>
      </c>
    </row>
    <row r="20" spans="1:9" ht="20.100000000000001" customHeight="1" thickBot="1">
      <c r="A20" s="56" t="s">
        <v>189</v>
      </c>
      <c r="B20" s="57" t="s">
        <v>36</v>
      </c>
      <c r="C20" s="57">
        <v>0.2</v>
      </c>
      <c r="D20" s="59"/>
    </row>
    <row r="21" spans="1:9" ht="20.100000000000001" customHeight="1" thickBot="1">
      <c r="A21" s="56" t="s">
        <v>193</v>
      </c>
      <c r="B21" s="57" t="s">
        <v>58</v>
      </c>
      <c r="C21" s="57">
        <v>0.8</v>
      </c>
      <c r="D21" s="59"/>
    </row>
    <row r="22" spans="1:9" ht="20.100000000000001" customHeight="1" thickBot="1">
      <c r="A22" s="56" t="s">
        <v>63</v>
      </c>
      <c r="B22" s="57" t="s">
        <v>40</v>
      </c>
      <c r="C22" s="57">
        <v>0.35</v>
      </c>
      <c r="D22" s="59"/>
    </row>
    <row r="23" spans="1:9" ht="20.100000000000001" customHeight="1" thickBot="1">
      <c r="A23" s="56" t="s">
        <v>64</v>
      </c>
      <c r="B23" s="57" t="s">
        <v>65</v>
      </c>
      <c r="C23" s="57">
        <v>0.3</v>
      </c>
      <c r="D23" s="59"/>
    </row>
    <row r="24" spans="1:9" ht="20.100000000000001" customHeight="1" thickBot="1">
      <c r="A24" s="56" t="s">
        <v>41</v>
      </c>
      <c r="B24" s="57" t="s">
        <v>190</v>
      </c>
      <c r="C24" s="57">
        <v>0.8</v>
      </c>
      <c r="D24" s="59" t="s">
        <v>124</v>
      </c>
    </row>
    <row r="25" spans="1:9" ht="20.100000000000001" customHeight="1" thickBot="1">
      <c r="A25" s="56" t="s">
        <v>44</v>
      </c>
      <c r="B25" s="56" t="s">
        <v>65</v>
      </c>
      <c r="C25" s="57">
        <v>0.3</v>
      </c>
      <c r="D25" s="59"/>
    </row>
    <row r="26" spans="1:9" ht="20.100000000000001" customHeight="1">
      <c r="A26" s="61"/>
      <c r="B26" s="60"/>
      <c r="C26" s="60"/>
    </row>
    <row r="27" spans="1:9">
      <c r="A27" s="249" t="s">
        <v>66</v>
      </c>
      <c r="B27" s="249"/>
      <c r="C27"/>
    </row>
  </sheetData>
  <mergeCells count="5">
    <mergeCell ref="A27:B27"/>
    <mergeCell ref="D5:D7"/>
    <mergeCell ref="A5:A7"/>
    <mergeCell ref="B5:B7"/>
    <mergeCell ref="C5:C7"/>
  </mergeCells>
  <phoneticPr fontId="0" type="noConversion"/>
  <pageMargins left="0.98425196850393704" right="0.19685039370078741" top="0.98425196850393704" bottom="0.98425196850393704" header="0.51181102362204722" footer="0.51181102362204722"/>
  <pageSetup paperSize="9" scale="9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Zeros="0" topLeftCell="A34" zoomScale="90" zoomScaleNormal="90" workbookViewId="0">
      <selection activeCell="A16" sqref="A16"/>
    </sheetView>
  </sheetViews>
  <sheetFormatPr baseColWidth="10" defaultRowHeight="12.75"/>
  <cols>
    <col min="1" max="1" width="19.42578125" customWidth="1"/>
    <col min="2" max="2" width="11.7109375" customWidth="1"/>
    <col min="3" max="8" width="13.28515625" customWidth="1"/>
  </cols>
  <sheetData>
    <row r="1" spans="1:9" ht="18" customHeight="1">
      <c r="A1" s="2"/>
      <c r="I1" s="122" t="s">
        <v>45</v>
      </c>
    </row>
    <row r="2" spans="1:9" ht="18" customHeight="1"/>
    <row r="3" spans="1:9" ht="18" customHeight="1">
      <c r="A3" s="1" t="s">
        <v>46</v>
      </c>
    </row>
    <row r="4" spans="1:9" ht="18" customHeight="1" thickBot="1"/>
    <row r="5" spans="1:9" ht="23.25">
      <c r="A5" s="70" t="s">
        <v>0</v>
      </c>
      <c r="B5" s="71"/>
      <c r="C5" s="71"/>
      <c r="D5" s="71"/>
      <c r="E5" s="71"/>
      <c r="F5" s="71"/>
      <c r="G5" s="71"/>
      <c r="H5" s="71"/>
      <c r="I5" s="72"/>
    </row>
    <row r="6" spans="1:9" ht="19.5" customHeight="1">
      <c r="A6" s="73" t="s">
        <v>1</v>
      </c>
      <c r="B6" s="3"/>
      <c r="C6" s="69" t="s">
        <v>2</v>
      </c>
      <c r="D6" s="12"/>
      <c r="E6" s="12"/>
      <c r="F6" s="12"/>
      <c r="G6" s="12"/>
      <c r="H6" s="12"/>
      <c r="I6" s="74"/>
    </row>
    <row r="7" spans="1:9" ht="3.75" customHeight="1">
      <c r="A7" s="75"/>
      <c r="B7" s="7"/>
      <c r="C7" s="9"/>
      <c r="D7" s="9"/>
      <c r="E7" s="9"/>
      <c r="F7" s="9"/>
      <c r="G7" s="9"/>
      <c r="H7" s="12"/>
      <c r="I7" s="76"/>
    </row>
    <row r="8" spans="1:9" ht="15" customHeight="1">
      <c r="A8" s="103" t="s">
        <v>103</v>
      </c>
      <c r="B8" s="3"/>
      <c r="C8" s="98" t="s">
        <v>84</v>
      </c>
      <c r="D8" s="8" t="s">
        <v>85</v>
      </c>
      <c r="E8" s="8"/>
      <c r="F8" s="8"/>
      <c r="G8" s="8"/>
      <c r="H8" s="8"/>
      <c r="I8" s="77"/>
    </row>
    <row r="9" spans="1:9" ht="15" customHeight="1">
      <c r="A9" s="78"/>
      <c r="B9" s="5"/>
      <c r="C9" s="99" t="s">
        <v>87</v>
      </c>
      <c r="D9" s="9" t="s">
        <v>88</v>
      </c>
      <c r="E9" s="9"/>
      <c r="F9" s="9"/>
      <c r="G9" s="9"/>
      <c r="H9" s="9"/>
      <c r="I9" s="76"/>
    </row>
    <row r="10" spans="1:9" ht="15" customHeight="1">
      <c r="A10" s="104" t="s">
        <v>104</v>
      </c>
      <c r="B10" s="5"/>
      <c r="C10" s="99" t="s">
        <v>89</v>
      </c>
      <c r="D10" s="9" t="s">
        <v>90</v>
      </c>
      <c r="E10" s="9"/>
      <c r="F10" s="9"/>
      <c r="G10" s="9"/>
      <c r="H10" s="9"/>
      <c r="I10" s="76"/>
    </row>
    <row r="11" spans="1:9" ht="15" customHeight="1">
      <c r="A11" s="79"/>
      <c r="B11" s="5"/>
      <c r="C11" s="99" t="s">
        <v>91</v>
      </c>
      <c r="D11" s="100" t="s">
        <v>92</v>
      </c>
      <c r="E11" s="9"/>
      <c r="F11" s="9"/>
      <c r="G11" s="9"/>
      <c r="H11" s="9"/>
      <c r="I11" s="76"/>
    </row>
    <row r="12" spans="1:9" ht="15" customHeight="1">
      <c r="A12" s="106" t="s">
        <v>107</v>
      </c>
      <c r="B12" s="5"/>
      <c r="C12" s="99" t="s">
        <v>98</v>
      </c>
      <c r="D12" s="100" t="s">
        <v>99</v>
      </c>
      <c r="E12" s="9"/>
      <c r="F12" s="9"/>
      <c r="G12" s="9"/>
      <c r="H12" s="9"/>
      <c r="I12" s="76"/>
    </row>
    <row r="13" spans="1:9" ht="15" customHeight="1">
      <c r="A13" s="79"/>
      <c r="B13" s="5"/>
      <c r="C13" s="99" t="s">
        <v>101</v>
      </c>
      <c r="D13" s="100" t="s">
        <v>102</v>
      </c>
      <c r="E13" s="9"/>
      <c r="F13" s="9"/>
      <c r="G13" s="9"/>
      <c r="H13" s="9"/>
      <c r="I13" s="76"/>
    </row>
    <row r="14" spans="1:9" ht="15" customHeight="1">
      <c r="A14" s="105" t="s">
        <v>117</v>
      </c>
      <c r="B14" s="5"/>
      <c r="C14" s="99" t="s">
        <v>105</v>
      </c>
      <c r="D14" s="100" t="s">
        <v>106</v>
      </c>
      <c r="E14" s="9"/>
      <c r="F14" s="9"/>
      <c r="G14" s="9"/>
      <c r="H14" s="9"/>
      <c r="I14" s="76"/>
    </row>
    <row r="15" spans="1:9" ht="15" customHeight="1">
      <c r="A15" s="78"/>
      <c r="B15" s="5"/>
      <c r="C15" s="99" t="s">
        <v>86</v>
      </c>
      <c r="D15" s="9" t="s">
        <v>3</v>
      </c>
      <c r="E15" s="9"/>
      <c r="F15" s="9"/>
      <c r="G15" s="9"/>
      <c r="H15" s="9"/>
      <c r="I15" s="76"/>
    </row>
    <row r="16" spans="1:9" ht="15" customHeight="1">
      <c r="A16" s="206" t="s">
        <v>198</v>
      </c>
      <c r="B16" s="5"/>
      <c r="C16" s="99" t="s">
        <v>94</v>
      </c>
      <c r="D16" s="15" t="s">
        <v>95</v>
      </c>
      <c r="E16" s="9"/>
      <c r="F16" s="9"/>
      <c r="G16" s="9"/>
      <c r="H16" s="9"/>
      <c r="I16" s="76"/>
    </row>
    <row r="17" spans="1:13" ht="15" customHeight="1">
      <c r="A17" s="78"/>
      <c r="B17" s="5"/>
      <c r="C17" s="102" t="s">
        <v>96</v>
      </c>
      <c r="D17" s="15" t="s">
        <v>116</v>
      </c>
      <c r="E17" s="9"/>
      <c r="F17" s="9"/>
      <c r="G17" s="9"/>
      <c r="H17" s="9"/>
      <c r="I17" s="76"/>
      <c r="L17" s="9"/>
      <c r="M17" s="9"/>
    </row>
    <row r="18" spans="1:13" ht="15" customHeight="1">
      <c r="A18" s="78"/>
      <c r="B18" s="5"/>
      <c r="C18" s="6" t="s">
        <v>4</v>
      </c>
      <c r="D18" s="9" t="s">
        <v>97</v>
      </c>
      <c r="E18" s="9"/>
      <c r="F18" s="9"/>
      <c r="G18" s="9"/>
      <c r="H18" s="9"/>
      <c r="I18" s="76"/>
      <c r="L18" s="9"/>
      <c r="M18" s="9"/>
    </row>
    <row r="19" spans="1:13" ht="15" customHeight="1">
      <c r="A19" s="78"/>
      <c r="B19" s="5"/>
      <c r="C19" s="6" t="s">
        <v>6</v>
      </c>
      <c r="D19" s="15" t="s">
        <v>100</v>
      </c>
      <c r="E19" s="9"/>
      <c r="F19" s="9"/>
      <c r="G19" s="9"/>
      <c r="H19" s="9"/>
      <c r="I19" s="76"/>
      <c r="L19" s="9"/>
      <c r="M19" s="226" t="s">
        <v>124</v>
      </c>
    </row>
    <row r="20" spans="1:13" ht="15" customHeight="1">
      <c r="A20" s="79"/>
      <c r="B20" s="5"/>
      <c r="C20" s="6" t="s">
        <v>8</v>
      </c>
      <c r="D20" s="9" t="s">
        <v>9</v>
      </c>
      <c r="E20" s="9"/>
      <c r="F20" s="9"/>
      <c r="G20" s="9"/>
      <c r="H20" s="9"/>
      <c r="I20" s="76"/>
      <c r="L20" s="9"/>
      <c r="M20" s="9"/>
    </row>
    <row r="21" spans="1:13" ht="15" customHeight="1">
      <c r="A21" s="78"/>
      <c r="B21" s="5"/>
      <c r="C21" s="6" t="s">
        <v>10</v>
      </c>
      <c r="D21" s="15" t="s">
        <v>11</v>
      </c>
      <c r="E21" s="9"/>
      <c r="F21" s="9"/>
      <c r="G21" s="9"/>
      <c r="H21" s="9"/>
      <c r="I21" s="76"/>
    </row>
    <row r="22" spans="1:13" ht="15" customHeight="1">
      <c r="A22" s="78"/>
      <c r="B22" s="5"/>
      <c r="C22" s="6" t="s">
        <v>12</v>
      </c>
      <c r="D22" s="15" t="s">
        <v>13</v>
      </c>
      <c r="E22" s="9"/>
      <c r="F22" s="9"/>
      <c r="G22" s="9"/>
      <c r="H22" s="9"/>
      <c r="I22" s="76"/>
    </row>
    <row r="23" spans="1:13" ht="15" customHeight="1">
      <c r="A23" s="78"/>
      <c r="B23" s="5"/>
      <c r="C23" s="207" t="s">
        <v>182</v>
      </c>
      <c r="D23" s="226" t="s">
        <v>14</v>
      </c>
      <c r="E23" s="227"/>
      <c r="F23" s="227"/>
      <c r="G23" s="227"/>
      <c r="H23" s="227"/>
      <c r="I23" s="228"/>
    </row>
    <row r="24" spans="1:13" ht="15" customHeight="1">
      <c r="A24" s="75"/>
      <c r="B24" s="7"/>
      <c r="C24" s="229" t="s">
        <v>183</v>
      </c>
      <c r="D24" s="230" t="s">
        <v>196</v>
      </c>
      <c r="E24" s="231"/>
      <c r="F24" s="231"/>
      <c r="G24" s="231"/>
      <c r="H24" s="231"/>
      <c r="I24" s="232"/>
    </row>
    <row r="25" spans="1:13" ht="5.0999999999999996" customHeight="1">
      <c r="A25" s="73"/>
      <c r="B25" s="8"/>
      <c r="C25" s="9"/>
      <c r="D25" s="9"/>
      <c r="E25" s="9"/>
      <c r="F25" s="9"/>
      <c r="G25" s="9"/>
      <c r="H25" s="12"/>
      <c r="I25" s="76"/>
    </row>
    <row r="26" spans="1:13" ht="17.25" customHeight="1">
      <c r="A26" s="81" t="s">
        <v>15</v>
      </c>
      <c r="B26" s="16"/>
      <c r="C26" s="62" t="s">
        <v>74</v>
      </c>
      <c r="D26" s="62" t="s">
        <v>16</v>
      </c>
      <c r="E26" s="62" t="s">
        <v>75</v>
      </c>
      <c r="F26" s="17" t="s">
        <v>71</v>
      </c>
      <c r="G26" s="62" t="s">
        <v>72</v>
      </c>
      <c r="H26" s="62" t="s">
        <v>73</v>
      </c>
      <c r="I26" s="82" t="s">
        <v>112</v>
      </c>
    </row>
    <row r="27" spans="1:13" ht="17.45" customHeight="1">
      <c r="A27" s="83" t="s">
        <v>17</v>
      </c>
      <c r="B27" s="18"/>
      <c r="C27" s="39"/>
      <c r="D27" s="31" t="s">
        <v>124</v>
      </c>
      <c r="E27" s="29" t="str">
        <f>IF(C27&gt;0,C27*D27," ")</f>
        <v xml:space="preserve"> </v>
      </c>
      <c r="F27" s="31"/>
      <c r="G27" s="116" t="str">
        <f>IF(C27&gt;0,POWER(1-POWER(F27,2),0.5),"")</f>
        <v/>
      </c>
      <c r="H27" s="29" t="str">
        <f>IF(C27&gt;0,E27/F27," ")</f>
        <v xml:space="preserve"> </v>
      </c>
      <c r="I27" s="97" t="str">
        <f>(IF(C27&gt;0,ROUND(H27*G27,2)," "))</f>
        <v xml:space="preserve"> </v>
      </c>
    </row>
    <row r="28" spans="1:13" ht="17.45" customHeight="1">
      <c r="A28" s="84" t="s">
        <v>18</v>
      </c>
      <c r="B28" s="19"/>
      <c r="C28" s="40"/>
      <c r="D28" s="32"/>
      <c r="E28" s="29" t="str">
        <f t="shared" ref="E28:E41" si="0">IF(C28&gt;0,C28*D28," ")</f>
        <v xml:space="preserve"> </v>
      </c>
      <c r="F28" s="32"/>
      <c r="G28" s="116" t="str">
        <f t="shared" ref="G28:G41" si="1">IF(C28&gt;0,POWER(1-POWER(F28,2),0.5),"")</f>
        <v/>
      </c>
      <c r="H28" s="29" t="str">
        <f t="shared" ref="H28:H41" si="2">IF(C28&gt;0,E28/F28," ")</f>
        <v xml:space="preserve"> </v>
      </c>
      <c r="I28" s="97" t="str">
        <f t="shared" ref="I28:I41" si="3">(IF(C28&gt;0,ROUND(H28*G28,2)," "))</f>
        <v xml:space="preserve"> </v>
      </c>
    </row>
    <row r="29" spans="1:13" ht="17.45" customHeight="1">
      <c r="A29" s="84" t="s">
        <v>19</v>
      </c>
      <c r="B29" s="19"/>
      <c r="C29" s="40"/>
      <c r="D29" s="33"/>
      <c r="E29" s="29" t="str">
        <f t="shared" si="0"/>
        <v xml:space="preserve"> </v>
      </c>
      <c r="F29" s="32"/>
      <c r="G29" s="116" t="str">
        <f t="shared" si="1"/>
        <v/>
      </c>
      <c r="H29" s="29" t="str">
        <f t="shared" si="2"/>
        <v xml:space="preserve"> </v>
      </c>
      <c r="I29" s="97" t="str">
        <f t="shared" si="3"/>
        <v xml:space="preserve"> </v>
      </c>
    </row>
    <row r="30" spans="1:13" ht="17.45" customHeight="1">
      <c r="A30" s="84" t="s">
        <v>20</v>
      </c>
      <c r="B30" s="19"/>
      <c r="C30" s="40"/>
      <c r="D30" s="32"/>
      <c r="E30" s="29" t="str">
        <f t="shared" si="0"/>
        <v xml:space="preserve"> </v>
      </c>
      <c r="F30" s="32"/>
      <c r="G30" s="116" t="str">
        <f t="shared" si="1"/>
        <v/>
      </c>
      <c r="H30" s="29" t="str">
        <f t="shared" si="2"/>
        <v xml:space="preserve"> </v>
      </c>
      <c r="I30" s="97" t="str">
        <f t="shared" si="3"/>
        <v xml:space="preserve"> </v>
      </c>
    </row>
    <row r="31" spans="1:13" ht="17.45" customHeight="1">
      <c r="A31" s="84" t="s">
        <v>21</v>
      </c>
      <c r="B31" s="19"/>
      <c r="C31" s="40"/>
      <c r="D31" s="38"/>
      <c r="E31" s="29" t="str">
        <f t="shared" si="0"/>
        <v xml:space="preserve"> </v>
      </c>
      <c r="F31" s="32"/>
      <c r="G31" s="116" t="str">
        <f t="shared" si="1"/>
        <v/>
      </c>
      <c r="H31" s="29" t="str">
        <f t="shared" si="2"/>
        <v xml:space="preserve"> </v>
      </c>
      <c r="I31" s="97" t="str">
        <f t="shared" si="3"/>
        <v xml:space="preserve"> </v>
      </c>
    </row>
    <row r="32" spans="1:13" ht="17.45" customHeight="1">
      <c r="A32" s="84" t="s">
        <v>22</v>
      </c>
      <c r="B32" s="19"/>
      <c r="C32" s="40"/>
      <c r="D32" s="32"/>
      <c r="E32" s="29" t="str">
        <f t="shared" si="0"/>
        <v xml:space="preserve"> </v>
      </c>
      <c r="F32" s="32"/>
      <c r="G32" s="116" t="str">
        <f t="shared" si="1"/>
        <v/>
      </c>
      <c r="H32" s="29" t="str">
        <f t="shared" si="2"/>
        <v xml:space="preserve"> </v>
      </c>
      <c r="I32" s="97" t="str">
        <f t="shared" si="3"/>
        <v xml:space="preserve"> </v>
      </c>
    </row>
    <row r="33" spans="1:9" ht="17.45" customHeight="1">
      <c r="A33" s="81" t="s">
        <v>191</v>
      </c>
      <c r="B33" s="19"/>
      <c r="C33" s="40"/>
      <c r="D33" s="32"/>
      <c r="E33" s="29" t="str">
        <f t="shared" si="0"/>
        <v xml:space="preserve"> </v>
      </c>
      <c r="F33" s="32"/>
      <c r="G33" s="116" t="str">
        <f t="shared" si="1"/>
        <v/>
      </c>
      <c r="H33" s="29" t="str">
        <f t="shared" si="2"/>
        <v xml:space="preserve"> </v>
      </c>
      <c r="I33" s="97" t="str">
        <f t="shared" si="3"/>
        <v xml:space="preserve"> </v>
      </c>
    </row>
    <row r="34" spans="1:9" ht="17.45" customHeight="1">
      <c r="A34" s="197" t="s">
        <v>192</v>
      </c>
      <c r="B34" s="19"/>
      <c r="C34" s="40"/>
      <c r="D34" s="32"/>
      <c r="E34" s="29" t="str">
        <f t="shared" si="0"/>
        <v xml:space="preserve"> </v>
      </c>
      <c r="F34" s="32"/>
      <c r="G34" s="116" t="str">
        <f t="shared" si="1"/>
        <v/>
      </c>
      <c r="H34" s="29" t="str">
        <f t="shared" si="2"/>
        <v xml:space="preserve"> </v>
      </c>
      <c r="I34" s="97" t="str">
        <f t="shared" si="3"/>
        <v xml:space="preserve"> </v>
      </c>
    </row>
    <row r="35" spans="1:9" ht="17.45" customHeight="1">
      <c r="A35" s="84" t="s">
        <v>23</v>
      </c>
      <c r="B35" s="19"/>
      <c r="C35" s="40"/>
      <c r="D35" s="32"/>
      <c r="E35" s="29" t="str">
        <f t="shared" si="0"/>
        <v xml:space="preserve"> </v>
      </c>
      <c r="F35" s="32">
        <v>0</v>
      </c>
      <c r="G35" s="116" t="str">
        <f t="shared" si="1"/>
        <v/>
      </c>
      <c r="H35" s="29" t="str">
        <f t="shared" si="2"/>
        <v xml:space="preserve"> </v>
      </c>
      <c r="I35" s="97" t="str">
        <f t="shared" si="3"/>
        <v xml:space="preserve"> </v>
      </c>
    </row>
    <row r="36" spans="1:9" ht="17.45" customHeight="1">
      <c r="A36" s="205" t="s">
        <v>194</v>
      </c>
      <c r="B36" s="18"/>
      <c r="C36" s="39"/>
      <c r="D36" s="31"/>
      <c r="E36" s="29" t="str">
        <f t="shared" si="0"/>
        <v xml:space="preserve"> </v>
      </c>
      <c r="F36" s="31"/>
      <c r="G36" s="116" t="str">
        <f t="shared" si="1"/>
        <v/>
      </c>
      <c r="H36" s="29" t="str">
        <f t="shared" si="2"/>
        <v xml:space="preserve"> </v>
      </c>
      <c r="I36" s="97" t="str">
        <f t="shared" si="3"/>
        <v xml:space="preserve"> </v>
      </c>
    </row>
    <row r="37" spans="1:9" ht="17.45" customHeight="1">
      <c r="A37" s="81" t="s">
        <v>24</v>
      </c>
      <c r="B37" s="19"/>
      <c r="C37" s="40"/>
      <c r="D37" s="32"/>
      <c r="E37" s="29" t="str">
        <f t="shared" si="0"/>
        <v xml:space="preserve"> </v>
      </c>
      <c r="F37" s="32"/>
      <c r="G37" s="116" t="str">
        <f t="shared" si="1"/>
        <v/>
      </c>
      <c r="H37" s="29" t="str">
        <f t="shared" si="2"/>
        <v xml:space="preserve"> </v>
      </c>
      <c r="I37" s="97" t="str">
        <f t="shared" si="3"/>
        <v xml:space="preserve"> </v>
      </c>
    </row>
    <row r="38" spans="1:9" ht="17.45" customHeight="1">
      <c r="A38" s="84" t="s">
        <v>25</v>
      </c>
      <c r="B38" s="19"/>
      <c r="C38" s="40"/>
      <c r="D38" s="32"/>
      <c r="E38" s="29" t="str">
        <f t="shared" si="0"/>
        <v xml:space="preserve"> </v>
      </c>
      <c r="F38" s="32"/>
      <c r="G38" s="116" t="str">
        <f t="shared" si="1"/>
        <v/>
      </c>
      <c r="H38" s="29" t="str">
        <f t="shared" si="2"/>
        <v xml:space="preserve"> </v>
      </c>
      <c r="I38" s="97" t="str">
        <f t="shared" si="3"/>
        <v xml:space="preserve"> </v>
      </c>
    </row>
    <row r="39" spans="1:9" ht="17.45" customHeight="1">
      <c r="A39" s="84" t="s">
        <v>26</v>
      </c>
      <c r="B39" s="19"/>
      <c r="C39" s="40"/>
      <c r="D39" s="32"/>
      <c r="E39" s="29" t="str">
        <f t="shared" si="0"/>
        <v xml:space="preserve"> </v>
      </c>
      <c r="F39" s="32"/>
      <c r="G39" s="116" t="str">
        <f t="shared" si="1"/>
        <v/>
      </c>
      <c r="H39" s="29" t="str">
        <f t="shared" si="2"/>
        <v xml:space="preserve"> </v>
      </c>
      <c r="I39" s="97" t="str">
        <f t="shared" si="3"/>
        <v xml:space="preserve"> </v>
      </c>
    </row>
    <row r="40" spans="1:9" ht="17.45" customHeight="1">
      <c r="A40" s="84" t="s">
        <v>27</v>
      </c>
      <c r="B40" s="19"/>
      <c r="C40" s="40"/>
      <c r="D40" s="32"/>
      <c r="E40" s="29" t="str">
        <f t="shared" si="0"/>
        <v xml:space="preserve"> </v>
      </c>
      <c r="F40" s="32"/>
      <c r="G40" s="116" t="str">
        <f t="shared" si="1"/>
        <v/>
      </c>
      <c r="H40" s="29" t="str">
        <f t="shared" si="2"/>
        <v xml:space="preserve"> </v>
      </c>
      <c r="I40" s="97" t="str">
        <f t="shared" si="3"/>
        <v xml:space="preserve"> </v>
      </c>
    </row>
    <row r="41" spans="1:9" ht="17.45" customHeight="1" thickBot="1">
      <c r="A41" s="81" t="s">
        <v>28</v>
      </c>
      <c r="B41" s="19"/>
      <c r="C41" s="40"/>
      <c r="D41" s="32"/>
      <c r="E41" s="29" t="str">
        <f t="shared" si="0"/>
        <v xml:space="preserve"> </v>
      </c>
      <c r="F41" s="32"/>
      <c r="G41" s="116" t="str">
        <f t="shared" si="1"/>
        <v/>
      </c>
      <c r="H41" s="29" t="str">
        <f t="shared" si="2"/>
        <v xml:space="preserve"> </v>
      </c>
      <c r="I41" s="97" t="str">
        <f t="shared" si="3"/>
        <v xml:space="preserve"> </v>
      </c>
    </row>
    <row r="42" spans="1:9" ht="27" customHeight="1" thickBot="1">
      <c r="A42" s="26" t="s">
        <v>76</v>
      </c>
      <c r="B42" s="22"/>
      <c r="C42" s="41">
        <f>SUM(C27:C41)</f>
        <v>0</v>
      </c>
      <c r="D42" s="63" t="s">
        <v>77</v>
      </c>
      <c r="E42" s="30">
        <f>SUM(E27:E41)</f>
        <v>0</v>
      </c>
      <c r="F42" s="64" t="s">
        <v>78</v>
      </c>
      <c r="G42" s="93">
        <f>POWER((POWER(E42,2)+POWER(I42,2)),0.5)</f>
        <v>0</v>
      </c>
      <c r="H42" s="90" t="s">
        <v>113</v>
      </c>
      <c r="I42" s="94">
        <f>SUM(I27:I41)</f>
        <v>0</v>
      </c>
    </row>
    <row r="43" spans="1:9" ht="21.95" customHeight="1">
      <c r="A43" s="85" t="s">
        <v>81</v>
      </c>
      <c r="B43" s="43"/>
      <c r="C43" s="96" t="str">
        <f>IF(E42&gt;0,E42*F44,"")</f>
        <v/>
      </c>
      <c r="D43" s="43"/>
      <c r="E43" s="42" t="s">
        <v>83</v>
      </c>
      <c r="F43" s="95"/>
      <c r="G43" s="118" t="s">
        <v>80</v>
      </c>
      <c r="H43" s="117" t="str">
        <f>IF(F43&gt;0,POWER(1-POWER(F43,2),0.5),"")</f>
        <v/>
      </c>
      <c r="I43" s="66"/>
    </row>
    <row r="44" spans="1:9" ht="21.95" customHeight="1">
      <c r="A44" s="86" t="s">
        <v>79</v>
      </c>
      <c r="B44" s="44"/>
      <c r="C44" s="37" t="str">
        <f>IF(C42&gt;0,E42/G42," ")</f>
        <v xml:space="preserve"> </v>
      </c>
      <c r="D44" s="45"/>
      <c r="E44" s="21" t="s">
        <v>29</v>
      </c>
      <c r="F44" s="65"/>
      <c r="G44" s="34"/>
      <c r="H44" s="45"/>
      <c r="I44" s="67"/>
    </row>
    <row r="45" spans="1:9" ht="21.95" customHeight="1">
      <c r="A45" s="87" t="s">
        <v>82</v>
      </c>
      <c r="B45" s="43"/>
      <c r="C45" s="46">
        <f>IF(F43&gt;0,C43/F43,0)</f>
        <v>0</v>
      </c>
      <c r="D45" s="28" t="s">
        <v>30</v>
      </c>
      <c r="E45" s="68" t="s">
        <v>115</v>
      </c>
      <c r="F45" s="91">
        <f>IF(C44&lt;F43,I42*F44-H45,0 )</f>
        <v>0</v>
      </c>
      <c r="G45" s="36" t="s">
        <v>114</v>
      </c>
      <c r="H45" s="92" t="str">
        <f>IF(C45&gt;0,C45*H43,"")</f>
        <v/>
      </c>
      <c r="I45" s="67"/>
    </row>
    <row r="46" spans="1:9" ht="21.95" customHeight="1">
      <c r="A46" s="233" t="s">
        <v>179</v>
      </c>
      <c r="B46" s="210"/>
      <c r="C46" s="239"/>
      <c r="D46" s="211" t="s">
        <v>31</v>
      </c>
      <c r="E46" s="234" t="s">
        <v>184</v>
      </c>
      <c r="F46" s="213">
        <f>IF(C42&gt;0,C43/C46*1000, )</f>
        <v>0</v>
      </c>
      <c r="G46" s="235" t="s">
        <v>181</v>
      </c>
      <c r="H46" s="13"/>
      <c r="I46" s="76"/>
    </row>
    <row r="47" spans="1:9" ht="21.95" customHeight="1">
      <c r="A47" s="215" t="s">
        <v>178</v>
      </c>
      <c r="B47" s="216"/>
      <c r="C47" s="240"/>
      <c r="D47" s="217"/>
      <c r="E47" s="236" t="s">
        <v>185</v>
      </c>
      <c r="F47" s="241"/>
      <c r="G47" s="237" t="s">
        <v>181</v>
      </c>
      <c r="H47" s="4"/>
      <c r="I47" s="76"/>
    </row>
    <row r="48" spans="1:9" ht="21.95" customHeight="1" thickBot="1">
      <c r="A48" s="220" t="s">
        <v>186</v>
      </c>
      <c r="B48" s="221"/>
      <c r="C48" s="222" t="str">
        <f>IF(C42&gt;0,F47*C46/F43/1000," ")</f>
        <v xml:space="preserve"> </v>
      </c>
      <c r="D48" s="223" t="s">
        <v>30</v>
      </c>
      <c r="E48" s="224" t="s">
        <v>93</v>
      </c>
      <c r="F48" s="242"/>
      <c r="G48" s="225" t="s">
        <v>30</v>
      </c>
      <c r="H48" s="88"/>
      <c r="I48" s="89"/>
    </row>
    <row r="49" spans="1:8" ht="16.5" customHeight="1">
      <c r="A49" s="20"/>
      <c r="B49" s="20"/>
      <c r="C49" s="20"/>
      <c r="D49" s="20"/>
      <c r="F49" s="27"/>
      <c r="G49" s="27"/>
      <c r="H49" s="20"/>
    </row>
    <row r="50" spans="1:8" ht="6.75" customHeight="1">
      <c r="A50" s="20"/>
      <c r="B50" s="20"/>
      <c r="C50" s="20"/>
      <c r="D50" s="20"/>
      <c r="E50" s="20"/>
      <c r="F50" s="20"/>
      <c r="G50" s="20"/>
      <c r="H50" s="20"/>
    </row>
    <row r="52" spans="1:8">
      <c r="A52" s="48" t="s">
        <v>51</v>
      </c>
    </row>
    <row r="53" spans="1:8">
      <c r="A53" s="48" t="s">
        <v>122</v>
      </c>
    </row>
  </sheetData>
  <sheetProtection selectLockedCells="1"/>
  <phoneticPr fontId="0" type="noConversion"/>
  <printOptions horizontalCentered="1"/>
  <pageMargins left="0.78740157480314965" right="0.19685039370078741" top="0.59055118110236227" bottom="0.39370078740157483" header="0.51181102362204722" footer="0.51181102362204722"/>
  <pageSetup paperSize="9" scale="56"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showZeros="0" topLeftCell="A16" zoomScaleNormal="100" workbookViewId="0">
      <selection activeCell="I59" sqref="I59"/>
    </sheetView>
  </sheetViews>
  <sheetFormatPr baseColWidth="10" defaultRowHeight="12.75"/>
  <cols>
    <col min="1" max="1" width="19.42578125" customWidth="1"/>
    <col min="2" max="2" width="12.7109375" customWidth="1"/>
    <col min="3" max="7" width="13.28515625" customWidth="1"/>
  </cols>
  <sheetData>
    <row r="1" spans="1:9" ht="18" customHeight="1">
      <c r="A1" s="2"/>
      <c r="I1" s="122" t="s">
        <v>45</v>
      </c>
    </row>
    <row r="2" spans="1:9" ht="18" customHeight="1"/>
    <row r="3" spans="1:9" ht="18" customHeight="1">
      <c r="A3" s="1" t="s">
        <v>46</v>
      </c>
    </row>
    <row r="4" spans="1:9" ht="18" customHeight="1" thickBot="1"/>
    <row r="5" spans="1:9" ht="23.25">
      <c r="A5" s="70" t="s">
        <v>32</v>
      </c>
      <c r="B5" s="71"/>
      <c r="C5" s="71"/>
      <c r="D5" s="71"/>
      <c r="E5" s="71"/>
      <c r="F5" s="71"/>
      <c r="G5" s="71"/>
      <c r="H5" s="71"/>
      <c r="I5" s="72"/>
    </row>
    <row r="6" spans="1:9" ht="19.5" customHeight="1">
      <c r="A6" s="73" t="s">
        <v>1</v>
      </c>
      <c r="B6" s="3"/>
      <c r="C6" s="8" t="s">
        <v>2</v>
      </c>
      <c r="D6" s="8"/>
      <c r="E6" s="8"/>
      <c r="F6" s="8"/>
      <c r="G6" s="9"/>
      <c r="H6" s="9"/>
      <c r="I6" s="76"/>
    </row>
    <row r="7" spans="1:9" ht="3.75" customHeight="1">
      <c r="A7" s="75"/>
      <c r="B7" s="7"/>
      <c r="C7" s="11"/>
      <c r="D7" s="11"/>
      <c r="E7" s="11"/>
      <c r="F7" s="11"/>
      <c r="G7" s="11"/>
      <c r="H7" s="11"/>
      <c r="I7" s="80"/>
    </row>
    <row r="8" spans="1:9" ht="15" customHeight="1">
      <c r="A8" s="103" t="s">
        <v>103</v>
      </c>
      <c r="B8" s="3"/>
      <c r="C8" s="98" t="s">
        <v>84</v>
      </c>
      <c r="D8" s="8" t="s">
        <v>85</v>
      </c>
      <c r="E8" s="8"/>
      <c r="F8" s="8"/>
      <c r="G8" s="8"/>
      <c r="H8" s="9"/>
      <c r="I8" s="76"/>
    </row>
    <row r="9" spans="1:9" ht="15" customHeight="1">
      <c r="A9" s="78"/>
      <c r="B9" s="5"/>
      <c r="C9" s="99" t="s">
        <v>87</v>
      </c>
      <c r="D9" s="9" t="s">
        <v>88</v>
      </c>
      <c r="E9" s="9"/>
      <c r="F9" s="9"/>
      <c r="G9" s="9"/>
      <c r="H9" s="9"/>
      <c r="I9" s="76"/>
    </row>
    <row r="10" spans="1:9" ht="15" customHeight="1">
      <c r="A10" s="104" t="s">
        <v>104</v>
      </c>
      <c r="B10" s="5"/>
      <c r="C10" s="99" t="s">
        <v>89</v>
      </c>
      <c r="D10" s="9" t="s">
        <v>90</v>
      </c>
      <c r="E10" s="9"/>
      <c r="F10" s="9"/>
      <c r="G10" s="9"/>
      <c r="H10" s="9"/>
      <c r="I10" s="76"/>
    </row>
    <row r="11" spans="1:9" ht="15" customHeight="1">
      <c r="A11" s="79"/>
      <c r="B11" s="5"/>
      <c r="C11" s="99" t="s">
        <v>91</v>
      </c>
      <c r="D11" s="100" t="s">
        <v>92</v>
      </c>
      <c r="E11" s="9"/>
      <c r="F11" s="9"/>
      <c r="G11" s="9"/>
      <c r="H11" s="9"/>
      <c r="I11" s="76"/>
    </row>
    <row r="12" spans="1:9" ht="15" customHeight="1">
      <c r="A12" s="106" t="s">
        <v>107</v>
      </c>
      <c r="B12" s="5"/>
      <c r="C12" s="99" t="s">
        <v>98</v>
      </c>
      <c r="D12" s="100" t="s">
        <v>99</v>
      </c>
      <c r="E12" s="9"/>
      <c r="F12" s="9"/>
      <c r="G12" s="9"/>
      <c r="H12" s="9"/>
      <c r="I12" s="76"/>
    </row>
    <row r="13" spans="1:9" ht="15" customHeight="1">
      <c r="A13" s="79"/>
      <c r="B13" s="5"/>
      <c r="C13" s="99" t="s">
        <v>101</v>
      </c>
      <c r="D13" s="100" t="s">
        <v>102</v>
      </c>
      <c r="E13" s="9"/>
      <c r="F13" s="9"/>
      <c r="G13" s="9"/>
      <c r="H13" s="9"/>
      <c r="I13" s="76"/>
    </row>
    <row r="14" spans="1:9" ht="15" customHeight="1">
      <c r="A14" s="105" t="s">
        <v>117</v>
      </c>
      <c r="B14" s="5"/>
      <c r="C14" s="99" t="s">
        <v>105</v>
      </c>
      <c r="D14" s="100" t="s">
        <v>106</v>
      </c>
      <c r="E14" s="9"/>
      <c r="F14" s="9"/>
      <c r="G14" s="9"/>
      <c r="H14" s="9"/>
      <c r="I14" s="76"/>
    </row>
    <row r="15" spans="1:9" ht="15" customHeight="1">
      <c r="A15" s="78"/>
      <c r="B15" s="5"/>
      <c r="C15" s="102" t="s">
        <v>111</v>
      </c>
      <c r="D15" s="15" t="s">
        <v>33</v>
      </c>
      <c r="E15" s="9"/>
      <c r="F15" s="9"/>
      <c r="G15" s="9"/>
      <c r="H15" s="9"/>
      <c r="I15" s="76"/>
    </row>
    <row r="16" spans="1:9" ht="15" customHeight="1">
      <c r="A16" s="78"/>
      <c r="B16" s="5"/>
      <c r="C16" s="102" t="s">
        <v>96</v>
      </c>
      <c r="D16" s="15" t="s">
        <v>116</v>
      </c>
      <c r="E16" s="9"/>
      <c r="F16" s="9"/>
      <c r="G16" s="9"/>
      <c r="H16" s="9"/>
      <c r="I16" s="76"/>
    </row>
    <row r="17" spans="1:9" ht="15" customHeight="1">
      <c r="A17" s="79"/>
      <c r="B17" s="5"/>
      <c r="C17" s="6" t="s">
        <v>4</v>
      </c>
      <c r="D17" s="9" t="s">
        <v>5</v>
      </c>
      <c r="E17" s="9"/>
      <c r="F17" s="9"/>
      <c r="G17" s="9"/>
      <c r="H17" s="9"/>
      <c r="I17" s="76"/>
    </row>
    <row r="18" spans="1:9" ht="15" customHeight="1">
      <c r="A18" s="78"/>
      <c r="B18" s="5"/>
      <c r="C18" s="6" t="s">
        <v>6</v>
      </c>
      <c r="D18" s="15" t="s">
        <v>7</v>
      </c>
      <c r="E18" s="9"/>
      <c r="F18" s="9"/>
      <c r="G18" s="9"/>
      <c r="H18" s="9"/>
      <c r="I18" s="76"/>
    </row>
    <row r="19" spans="1:9" ht="15" customHeight="1">
      <c r="A19" s="78"/>
      <c r="B19" s="5"/>
      <c r="C19" s="6" t="s">
        <v>8</v>
      </c>
      <c r="D19" s="9" t="s">
        <v>9</v>
      </c>
      <c r="E19" s="9"/>
      <c r="F19" s="9"/>
      <c r="G19" s="9"/>
      <c r="H19" s="9"/>
      <c r="I19" s="76"/>
    </row>
    <row r="20" spans="1:9" ht="15" customHeight="1">
      <c r="A20" s="78"/>
      <c r="B20" s="5"/>
      <c r="C20" s="6" t="s">
        <v>10</v>
      </c>
      <c r="D20" s="15" t="s">
        <v>11</v>
      </c>
      <c r="E20" s="9"/>
      <c r="F20" s="9"/>
      <c r="G20" s="9"/>
      <c r="H20" s="9"/>
      <c r="I20" s="76"/>
    </row>
    <row r="21" spans="1:9" ht="15" customHeight="1">
      <c r="A21" s="75"/>
      <c r="B21" s="7"/>
      <c r="C21" s="10" t="s">
        <v>12</v>
      </c>
      <c r="D21" s="47" t="s">
        <v>13</v>
      </c>
      <c r="E21" s="11"/>
      <c r="F21" s="11"/>
      <c r="G21" s="11"/>
      <c r="H21" s="11"/>
      <c r="I21" s="80"/>
    </row>
    <row r="22" spans="1:9" ht="5.0999999999999996" customHeight="1">
      <c r="A22" s="73"/>
      <c r="B22" s="8"/>
      <c r="C22" s="8"/>
      <c r="D22" s="8"/>
      <c r="E22" s="8"/>
      <c r="F22" s="8"/>
      <c r="G22" s="12"/>
      <c r="H22" s="9"/>
      <c r="I22" s="76"/>
    </row>
    <row r="23" spans="1:9" ht="19.5">
      <c r="A23" s="81" t="s">
        <v>15</v>
      </c>
      <c r="B23" s="16"/>
      <c r="C23" s="62" t="s">
        <v>74</v>
      </c>
      <c r="D23" s="62" t="s">
        <v>16</v>
      </c>
      <c r="E23" s="62" t="s">
        <v>75</v>
      </c>
      <c r="F23" s="17" t="s">
        <v>71</v>
      </c>
      <c r="G23" s="62" t="s">
        <v>72</v>
      </c>
      <c r="H23" s="62" t="s">
        <v>73</v>
      </c>
      <c r="I23" s="82" t="s">
        <v>112</v>
      </c>
    </row>
    <row r="24" spans="1:9" ht="17.45" customHeight="1">
      <c r="A24" s="83" t="s">
        <v>17</v>
      </c>
      <c r="B24" s="18"/>
      <c r="C24" s="39"/>
      <c r="D24" s="31"/>
      <c r="E24" s="29" t="str">
        <f>IF(C24&gt;0,C24*D24," ")</f>
        <v xml:space="preserve"> </v>
      </c>
      <c r="F24" s="31"/>
      <c r="G24" s="116" t="str">
        <f>IF(C24&gt;0,POWER(1-POWER(F24,2),0.5),"")</f>
        <v/>
      </c>
      <c r="H24" s="29" t="str">
        <f>IF(C24&gt;0,E24/F24," ")</f>
        <v xml:space="preserve"> </v>
      </c>
      <c r="I24" s="97" t="str">
        <f>IF(C24&gt;0,ROUND(H24*G24,2)," ")</f>
        <v xml:space="preserve"> </v>
      </c>
    </row>
    <row r="25" spans="1:9" ht="17.45" customHeight="1">
      <c r="A25" s="84" t="s">
        <v>18</v>
      </c>
      <c r="B25" s="19"/>
      <c r="C25" s="40"/>
      <c r="D25" s="32"/>
      <c r="E25" s="29" t="str">
        <f t="shared" ref="E25:E38" si="0">IF(C25&gt;0,C25*D25," ")</f>
        <v xml:space="preserve"> </v>
      </c>
      <c r="F25" s="32"/>
      <c r="G25" s="116" t="str">
        <f t="shared" ref="G25:G38" si="1">IF(C25&gt;0,POWER(1-POWER(F25,2),0.5),"")</f>
        <v/>
      </c>
      <c r="H25" s="29" t="str">
        <f t="shared" ref="H25:H38" si="2">IF(C25&gt;0,E25/F25," ")</f>
        <v xml:space="preserve"> </v>
      </c>
      <c r="I25" s="97" t="str">
        <f t="shared" ref="I25:I38" si="3">IF(C25&gt;0,ROUND(H25*G25,2)," ")</f>
        <v xml:space="preserve"> </v>
      </c>
    </row>
    <row r="26" spans="1:9" ht="17.45" customHeight="1">
      <c r="A26" s="84" t="s">
        <v>19</v>
      </c>
      <c r="B26" s="19"/>
      <c r="C26" s="40"/>
      <c r="D26" s="33"/>
      <c r="E26" s="29" t="str">
        <f t="shared" si="0"/>
        <v xml:space="preserve"> </v>
      </c>
      <c r="F26" s="32"/>
      <c r="G26" s="116" t="str">
        <f t="shared" si="1"/>
        <v/>
      </c>
      <c r="H26" s="29" t="str">
        <f t="shared" si="2"/>
        <v xml:space="preserve"> </v>
      </c>
      <c r="I26" s="97" t="str">
        <f t="shared" si="3"/>
        <v xml:space="preserve"> </v>
      </c>
    </row>
    <row r="27" spans="1:9" ht="17.45" customHeight="1">
      <c r="A27" s="84" t="s">
        <v>20</v>
      </c>
      <c r="B27" s="19"/>
      <c r="C27" s="40"/>
      <c r="D27" s="32"/>
      <c r="E27" s="29" t="str">
        <f t="shared" si="0"/>
        <v xml:space="preserve"> </v>
      </c>
      <c r="F27" s="32"/>
      <c r="G27" s="116" t="str">
        <f t="shared" si="1"/>
        <v/>
      </c>
      <c r="H27" s="29" t="str">
        <f t="shared" si="2"/>
        <v xml:space="preserve"> </v>
      </c>
      <c r="I27" s="97" t="str">
        <f t="shared" si="3"/>
        <v xml:space="preserve"> </v>
      </c>
    </row>
    <row r="28" spans="1:9" ht="17.45" customHeight="1">
      <c r="A28" s="84" t="s">
        <v>21</v>
      </c>
      <c r="B28" s="19"/>
      <c r="C28" s="40"/>
      <c r="D28" s="38"/>
      <c r="E28" s="29" t="str">
        <f t="shared" si="0"/>
        <v xml:space="preserve"> </v>
      </c>
      <c r="F28" s="32"/>
      <c r="G28" s="116" t="str">
        <f t="shared" si="1"/>
        <v/>
      </c>
      <c r="H28" s="29" t="str">
        <f t="shared" si="2"/>
        <v xml:space="preserve"> </v>
      </c>
      <c r="I28" s="97" t="str">
        <f t="shared" si="3"/>
        <v xml:space="preserve"> </v>
      </c>
    </row>
    <row r="29" spans="1:9" ht="17.45" customHeight="1">
      <c r="A29" s="84" t="s">
        <v>22</v>
      </c>
      <c r="B29" s="19"/>
      <c r="C29" s="40"/>
      <c r="D29" s="32"/>
      <c r="E29" s="29" t="str">
        <f t="shared" si="0"/>
        <v xml:space="preserve"> </v>
      </c>
      <c r="F29" s="32"/>
      <c r="G29" s="116" t="str">
        <f t="shared" si="1"/>
        <v/>
      </c>
      <c r="H29" s="29" t="str">
        <f t="shared" si="2"/>
        <v xml:space="preserve"> </v>
      </c>
      <c r="I29" s="97" t="str">
        <f t="shared" si="3"/>
        <v xml:space="preserve"> </v>
      </c>
    </row>
    <row r="30" spans="1:9" ht="17.45" customHeight="1">
      <c r="A30" s="81" t="s">
        <v>191</v>
      </c>
      <c r="B30" s="19"/>
      <c r="C30" s="40"/>
      <c r="D30" s="32"/>
      <c r="E30" s="29" t="str">
        <f t="shared" si="0"/>
        <v xml:space="preserve"> </v>
      </c>
      <c r="F30" s="32"/>
      <c r="G30" s="116" t="str">
        <f t="shared" si="1"/>
        <v/>
      </c>
      <c r="H30" s="29" t="str">
        <f t="shared" si="2"/>
        <v xml:space="preserve"> </v>
      </c>
      <c r="I30" s="97" t="str">
        <f t="shared" si="3"/>
        <v xml:space="preserve"> </v>
      </c>
    </row>
    <row r="31" spans="1:9" ht="17.45" customHeight="1">
      <c r="A31" s="197" t="s">
        <v>192</v>
      </c>
      <c r="B31" s="19"/>
      <c r="C31" s="40"/>
      <c r="D31" s="32"/>
      <c r="E31" s="29" t="str">
        <f t="shared" si="0"/>
        <v xml:space="preserve"> </v>
      </c>
      <c r="F31" s="32"/>
      <c r="G31" s="116" t="str">
        <f t="shared" si="1"/>
        <v/>
      </c>
      <c r="H31" s="29" t="str">
        <f t="shared" si="2"/>
        <v xml:space="preserve"> </v>
      </c>
      <c r="I31" s="97" t="str">
        <f t="shared" si="3"/>
        <v xml:space="preserve"> </v>
      </c>
    </row>
    <row r="32" spans="1:9" ht="17.45" customHeight="1">
      <c r="A32" s="84" t="s">
        <v>23</v>
      </c>
      <c r="B32" s="19"/>
      <c r="C32" s="40"/>
      <c r="D32" s="32"/>
      <c r="E32" s="29" t="str">
        <f t="shared" si="0"/>
        <v xml:space="preserve"> </v>
      </c>
      <c r="F32" s="32"/>
      <c r="G32" s="116" t="str">
        <f t="shared" si="1"/>
        <v/>
      </c>
      <c r="H32" s="29" t="str">
        <f t="shared" si="2"/>
        <v xml:space="preserve"> </v>
      </c>
      <c r="I32" s="97" t="str">
        <f t="shared" si="3"/>
        <v xml:space="preserve"> </v>
      </c>
    </row>
    <row r="33" spans="1:9" ht="17.45" customHeight="1">
      <c r="A33" s="205" t="s">
        <v>194</v>
      </c>
      <c r="B33" s="18"/>
      <c r="C33" s="39"/>
      <c r="D33" s="31"/>
      <c r="E33" s="29" t="str">
        <f t="shared" si="0"/>
        <v xml:space="preserve"> </v>
      </c>
      <c r="F33" s="31"/>
      <c r="G33" s="116" t="str">
        <f t="shared" si="1"/>
        <v/>
      </c>
      <c r="H33" s="29" t="str">
        <f t="shared" si="2"/>
        <v xml:space="preserve"> </v>
      </c>
      <c r="I33" s="97" t="str">
        <f t="shared" si="3"/>
        <v xml:space="preserve"> </v>
      </c>
    </row>
    <row r="34" spans="1:9" ht="17.45" customHeight="1">
      <c r="A34" s="81" t="s">
        <v>24</v>
      </c>
      <c r="B34" s="19"/>
      <c r="C34" s="40"/>
      <c r="D34" s="32"/>
      <c r="E34" s="29" t="str">
        <f t="shared" si="0"/>
        <v xml:space="preserve"> </v>
      </c>
      <c r="F34" s="32"/>
      <c r="G34" s="116" t="str">
        <f t="shared" si="1"/>
        <v/>
      </c>
      <c r="H34" s="29" t="str">
        <f t="shared" si="2"/>
        <v xml:space="preserve"> </v>
      </c>
      <c r="I34" s="97" t="str">
        <f t="shared" si="3"/>
        <v xml:space="preserve"> </v>
      </c>
    </row>
    <row r="35" spans="1:9" ht="17.45" customHeight="1">
      <c r="A35" s="84" t="s">
        <v>25</v>
      </c>
      <c r="B35" s="19"/>
      <c r="C35" s="40"/>
      <c r="D35" s="32"/>
      <c r="E35" s="29" t="str">
        <f t="shared" si="0"/>
        <v xml:space="preserve"> </v>
      </c>
      <c r="F35" s="32"/>
      <c r="G35" s="116" t="str">
        <f t="shared" si="1"/>
        <v/>
      </c>
      <c r="H35" s="29" t="str">
        <f t="shared" si="2"/>
        <v xml:space="preserve"> </v>
      </c>
      <c r="I35" s="97" t="str">
        <f t="shared" si="3"/>
        <v xml:space="preserve"> </v>
      </c>
    </row>
    <row r="36" spans="1:9" ht="17.45" customHeight="1">
      <c r="A36" s="84" t="s">
        <v>26</v>
      </c>
      <c r="B36" s="19"/>
      <c r="C36" s="40"/>
      <c r="D36" s="32"/>
      <c r="E36" s="29" t="str">
        <f t="shared" si="0"/>
        <v xml:space="preserve"> </v>
      </c>
      <c r="F36" s="32"/>
      <c r="G36" s="116" t="str">
        <f t="shared" si="1"/>
        <v/>
      </c>
      <c r="H36" s="29" t="str">
        <f t="shared" si="2"/>
        <v xml:space="preserve"> </v>
      </c>
      <c r="I36" s="97" t="str">
        <f t="shared" si="3"/>
        <v xml:space="preserve"> </v>
      </c>
    </row>
    <row r="37" spans="1:9" ht="17.45" customHeight="1">
      <c r="A37" s="84" t="s">
        <v>27</v>
      </c>
      <c r="B37" s="19"/>
      <c r="C37" s="40"/>
      <c r="D37" s="32"/>
      <c r="E37" s="29" t="str">
        <f t="shared" si="0"/>
        <v xml:space="preserve"> </v>
      </c>
      <c r="F37" s="32"/>
      <c r="G37" s="116" t="str">
        <f t="shared" si="1"/>
        <v/>
      </c>
      <c r="H37" s="29" t="str">
        <f t="shared" si="2"/>
        <v xml:space="preserve"> </v>
      </c>
      <c r="I37" s="97" t="str">
        <f t="shared" si="3"/>
        <v xml:space="preserve"> </v>
      </c>
    </row>
    <row r="38" spans="1:9" ht="17.45" customHeight="1" thickBot="1">
      <c r="A38" s="81" t="s">
        <v>28</v>
      </c>
      <c r="B38" s="19"/>
      <c r="C38" s="40"/>
      <c r="D38" s="32"/>
      <c r="E38" s="29" t="str">
        <f t="shared" si="0"/>
        <v xml:space="preserve"> </v>
      </c>
      <c r="F38" s="32"/>
      <c r="G38" s="116" t="str">
        <f t="shared" si="1"/>
        <v/>
      </c>
      <c r="H38" s="29" t="str">
        <f t="shared" si="2"/>
        <v xml:space="preserve"> </v>
      </c>
      <c r="I38" s="97" t="str">
        <f t="shared" si="3"/>
        <v xml:space="preserve"> </v>
      </c>
    </row>
    <row r="39" spans="1:9" ht="27" customHeight="1" thickBot="1">
      <c r="A39" s="26" t="s">
        <v>76</v>
      </c>
      <c r="B39" s="22"/>
      <c r="C39" s="41">
        <f>SUM(C24:C38)</f>
        <v>0</v>
      </c>
      <c r="D39" s="63" t="s">
        <v>77</v>
      </c>
      <c r="E39" s="30">
        <f>SUM(E24:E38)</f>
        <v>0</v>
      </c>
      <c r="F39" s="64" t="s">
        <v>78</v>
      </c>
      <c r="G39" s="93">
        <f>POWER((POWER(E39,2)+POWER(I39,2)),0.5)</f>
        <v>0</v>
      </c>
      <c r="H39" s="90" t="s">
        <v>113</v>
      </c>
      <c r="I39" s="94">
        <f>SUM(I24:I38)</f>
        <v>0</v>
      </c>
    </row>
    <row r="40" spans="1:9" ht="21.95" customHeight="1">
      <c r="A40" s="85" t="s">
        <v>81</v>
      </c>
      <c r="B40" s="43"/>
      <c r="C40" s="96" t="str">
        <f>IF(E39&gt;0,E39*F41,"")</f>
        <v/>
      </c>
      <c r="D40" s="43"/>
      <c r="E40" s="42" t="s">
        <v>83</v>
      </c>
      <c r="F40" s="95">
        <v>0</v>
      </c>
      <c r="G40" s="118" t="s">
        <v>80</v>
      </c>
      <c r="H40" s="117" t="str">
        <f>IF(F40&gt;0,POWER(1-POWER(F40,2),0.5),"")</f>
        <v/>
      </c>
      <c r="I40" s="66"/>
    </row>
    <row r="41" spans="1:9" ht="21.95" customHeight="1">
      <c r="A41" s="86" t="s">
        <v>79</v>
      </c>
      <c r="B41" s="44"/>
      <c r="C41" s="37" t="str">
        <f>IF(C39&gt;0,E39/G39," ")</f>
        <v xml:space="preserve"> </v>
      </c>
      <c r="D41" s="45"/>
      <c r="E41" s="21" t="s">
        <v>29</v>
      </c>
      <c r="F41" s="65"/>
      <c r="G41" s="34"/>
      <c r="H41" s="45"/>
      <c r="I41" s="67"/>
    </row>
    <row r="42" spans="1:9" ht="21.95" customHeight="1">
      <c r="A42" s="87" t="s">
        <v>82</v>
      </c>
      <c r="B42" s="44"/>
      <c r="C42" s="46">
        <f>IF(F40&gt;0,C40/F40,0)</f>
        <v>0</v>
      </c>
      <c r="D42" s="28" t="s">
        <v>30</v>
      </c>
      <c r="E42" s="68" t="s">
        <v>115</v>
      </c>
      <c r="F42" s="91">
        <f>IF(C41&lt;F40,I39*F41-H42,0 )</f>
        <v>0</v>
      </c>
      <c r="G42" s="107" t="s">
        <v>114</v>
      </c>
      <c r="H42" s="108" t="str">
        <f>IF(C42&gt;0,C42*H40,"")</f>
        <v/>
      </c>
      <c r="I42" s="110"/>
    </row>
    <row r="43" spans="1:9" ht="21.95" customHeight="1" thickBot="1">
      <c r="A43" s="112" t="s">
        <v>108</v>
      </c>
      <c r="B43" s="115"/>
      <c r="C43" s="120"/>
      <c r="D43" s="113" t="s">
        <v>30</v>
      </c>
      <c r="E43" s="101" t="s">
        <v>109</v>
      </c>
      <c r="F43" s="111">
        <f>'Vordruck Normalnetz'!F48</f>
        <v>0</v>
      </c>
      <c r="G43" s="119" t="s">
        <v>30</v>
      </c>
      <c r="H43" s="109" t="s">
        <v>110</v>
      </c>
      <c r="I43" s="114" t="str">
        <f>IF(F43&gt;0,C43/F43,"")</f>
        <v/>
      </c>
    </row>
    <row r="44" spans="1:9" ht="3.75" customHeight="1">
      <c r="A44" s="20"/>
      <c r="B44" s="20"/>
      <c r="C44" s="20"/>
      <c r="D44" s="23"/>
      <c r="E44" s="20"/>
      <c r="F44" s="20"/>
      <c r="G44" s="23"/>
    </row>
    <row r="45" spans="1:9" ht="15">
      <c r="A45" s="20"/>
      <c r="B45" s="20"/>
      <c r="C45" s="20"/>
      <c r="D45" s="23"/>
      <c r="E45" s="9"/>
      <c r="F45" s="9"/>
      <c r="G45" s="9"/>
    </row>
    <row r="46" spans="1:9" ht="5.25" customHeight="1">
      <c r="A46" s="14"/>
      <c r="B46" s="14"/>
      <c r="C46" s="14"/>
      <c r="D46" s="24"/>
      <c r="E46" s="14"/>
      <c r="F46" s="14"/>
      <c r="G46" s="24"/>
    </row>
    <row r="47" spans="1:9" ht="14.25">
      <c r="A47" s="25"/>
      <c r="B47" s="14"/>
      <c r="C47" s="14"/>
      <c r="D47" s="24"/>
      <c r="E47" s="25"/>
      <c r="F47" s="14"/>
      <c r="G47" s="24"/>
    </row>
  </sheetData>
  <sheetProtection selectLockedCells="1"/>
  <phoneticPr fontId="0" type="noConversion"/>
  <printOptions horizontalCentered="1"/>
  <pageMargins left="0.78740157480314965" right="0.19685039370078741" top="0.59055118110236227" bottom="0.39370078740157483" header="0.51181102362204722" footer="0.51181102362204722"/>
  <pageSetup paperSize="9" scale="7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1"/>
  <sheetViews>
    <sheetView showGridLines="0" tabSelected="1" zoomScale="90" zoomScaleNormal="90" workbookViewId="0">
      <selection activeCell="A4" sqref="A4:K50"/>
    </sheetView>
  </sheetViews>
  <sheetFormatPr baseColWidth="10" defaultRowHeight="12.75"/>
  <cols>
    <col min="1" max="1" width="0.140625" customWidth="1"/>
    <col min="2" max="2" width="19.42578125" customWidth="1"/>
    <col min="3" max="3" width="11.140625" customWidth="1"/>
    <col min="4" max="9" width="13.28515625" customWidth="1"/>
    <col min="10" max="10" width="11.42578125" customWidth="1"/>
    <col min="11" max="11" width="0.28515625" customWidth="1"/>
  </cols>
  <sheetData>
    <row r="1" spans="2:10" ht="18" customHeight="1">
      <c r="B1" s="2"/>
      <c r="J1" s="122" t="s">
        <v>45</v>
      </c>
    </row>
    <row r="2" spans="2:10" ht="18" customHeight="1"/>
    <row r="3" spans="2:10" ht="92.25" customHeight="1">
      <c r="B3" s="1" t="s">
        <v>46</v>
      </c>
    </row>
    <row r="4" spans="2:10" ht="3" customHeight="1" thickBot="1"/>
    <row r="5" spans="2:10" ht="23.25">
      <c r="B5" s="70" t="s">
        <v>0</v>
      </c>
      <c r="C5" s="71"/>
      <c r="D5" s="71"/>
      <c r="E5" s="71"/>
      <c r="F5" s="71"/>
      <c r="G5" s="71"/>
      <c r="H5" s="238" t="s">
        <v>197</v>
      </c>
      <c r="I5" s="71"/>
      <c r="J5" s="72"/>
    </row>
    <row r="6" spans="2:10" ht="21.75" customHeight="1">
      <c r="B6" s="73" t="s">
        <v>1</v>
      </c>
      <c r="C6" s="3"/>
      <c r="D6" s="69" t="s">
        <v>2</v>
      </c>
      <c r="E6" s="12"/>
      <c r="F6" s="12"/>
      <c r="G6" s="12"/>
      <c r="H6" s="12"/>
      <c r="I6" s="12"/>
      <c r="J6" s="74"/>
    </row>
    <row r="7" spans="2:10" ht="0.75" hidden="1" customHeight="1">
      <c r="B7" s="75"/>
      <c r="C7" s="7"/>
      <c r="D7" s="9"/>
      <c r="E7" s="9"/>
      <c r="F7" s="9"/>
      <c r="G7" s="9"/>
      <c r="H7" s="9"/>
      <c r="I7" s="12"/>
      <c r="J7" s="76"/>
    </row>
    <row r="8" spans="2:10" ht="15" customHeight="1">
      <c r="B8" s="103" t="s">
        <v>103</v>
      </c>
      <c r="C8" s="3"/>
      <c r="D8" s="98" t="s">
        <v>84</v>
      </c>
      <c r="E8" s="8" t="s">
        <v>85</v>
      </c>
      <c r="F8" s="8"/>
      <c r="G8" s="8"/>
      <c r="H8" s="8"/>
      <c r="I8" s="8"/>
      <c r="J8" s="77"/>
    </row>
    <row r="9" spans="2:10" ht="15" customHeight="1">
      <c r="B9" s="78"/>
      <c r="C9" s="5"/>
      <c r="D9" s="99" t="s">
        <v>87</v>
      </c>
      <c r="E9" s="9" t="s">
        <v>88</v>
      </c>
      <c r="F9" s="9"/>
      <c r="G9" s="9"/>
      <c r="H9" s="9"/>
      <c r="I9" s="9"/>
      <c r="J9" s="76"/>
    </row>
    <row r="10" spans="2:10" ht="15" customHeight="1">
      <c r="B10" s="104" t="s">
        <v>104</v>
      </c>
      <c r="C10" s="5"/>
      <c r="D10" s="99" t="s">
        <v>89</v>
      </c>
      <c r="E10" s="9" t="s">
        <v>90</v>
      </c>
      <c r="F10" s="9"/>
      <c r="G10" s="9"/>
      <c r="H10" s="9"/>
      <c r="I10" s="9"/>
      <c r="J10" s="76"/>
    </row>
    <row r="11" spans="2:10" ht="15" customHeight="1">
      <c r="B11" s="79"/>
      <c r="C11" s="5"/>
      <c r="D11" s="99" t="s">
        <v>91</v>
      </c>
      <c r="E11" s="100" t="s">
        <v>92</v>
      </c>
      <c r="F11" s="9"/>
      <c r="G11" s="9"/>
      <c r="H11" s="9"/>
      <c r="I11" s="9"/>
      <c r="J11" s="76"/>
    </row>
    <row r="12" spans="2:10" ht="15" customHeight="1">
      <c r="B12" s="106" t="s">
        <v>107</v>
      </c>
      <c r="C12" s="5"/>
      <c r="D12" s="99" t="s">
        <v>98</v>
      </c>
      <c r="E12" s="100" t="s">
        <v>99</v>
      </c>
      <c r="F12" s="9"/>
      <c r="G12" s="9"/>
      <c r="H12" s="9"/>
      <c r="I12" s="9"/>
      <c r="J12" s="76"/>
    </row>
    <row r="13" spans="2:10" ht="15" customHeight="1">
      <c r="B13" s="79"/>
      <c r="C13" s="5"/>
      <c r="D13" s="99" t="s">
        <v>101</v>
      </c>
      <c r="E13" s="100" t="s">
        <v>102</v>
      </c>
      <c r="F13" s="9"/>
      <c r="G13" s="9"/>
      <c r="H13" s="9"/>
      <c r="I13" s="9"/>
      <c r="J13" s="76"/>
    </row>
    <row r="14" spans="2:10" ht="15" customHeight="1">
      <c r="B14" s="105" t="s">
        <v>117</v>
      </c>
      <c r="C14" s="5"/>
      <c r="D14" s="99" t="s">
        <v>105</v>
      </c>
      <c r="E14" s="100" t="s">
        <v>106</v>
      </c>
      <c r="F14" s="9"/>
      <c r="G14" s="9"/>
      <c r="H14" s="9"/>
      <c r="I14" s="9"/>
      <c r="J14" s="76"/>
    </row>
    <row r="15" spans="2:10" ht="15" customHeight="1">
      <c r="B15" s="78"/>
      <c r="C15" s="5"/>
      <c r="D15" s="99" t="s">
        <v>86</v>
      </c>
      <c r="E15" s="9" t="s">
        <v>3</v>
      </c>
      <c r="F15" s="9"/>
      <c r="G15" s="9"/>
      <c r="H15" s="9"/>
      <c r="I15" s="9"/>
      <c r="J15" s="76"/>
    </row>
    <row r="16" spans="2:10" ht="15" customHeight="1">
      <c r="B16" s="206" t="s">
        <v>198</v>
      </c>
      <c r="C16" s="5"/>
      <c r="D16" s="99" t="s">
        <v>94</v>
      </c>
      <c r="E16" s="15" t="s">
        <v>95</v>
      </c>
      <c r="F16" s="9"/>
      <c r="G16" s="9"/>
      <c r="H16" s="9"/>
      <c r="I16" s="9"/>
      <c r="J16" s="76"/>
    </row>
    <row r="17" spans="2:15" ht="15" customHeight="1">
      <c r="B17" s="78"/>
      <c r="C17" s="5"/>
      <c r="D17" s="102" t="s">
        <v>96</v>
      </c>
      <c r="E17" s="15" t="s">
        <v>116</v>
      </c>
      <c r="F17" s="9"/>
      <c r="G17" s="9"/>
      <c r="H17" s="9"/>
      <c r="I17" s="9"/>
      <c r="J17" s="76"/>
    </row>
    <row r="18" spans="2:15" ht="15" customHeight="1">
      <c r="B18" s="78"/>
      <c r="C18" s="5"/>
      <c r="D18" s="6" t="s">
        <v>4</v>
      </c>
      <c r="E18" s="9" t="s">
        <v>97</v>
      </c>
      <c r="F18" s="9"/>
      <c r="G18" s="9"/>
      <c r="H18" s="9"/>
      <c r="I18" s="9"/>
      <c r="J18" s="76"/>
    </row>
    <row r="19" spans="2:15" ht="15" customHeight="1">
      <c r="B19" s="78"/>
      <c r="C19" s="5"/>
      <c r="D19" s="6" t="s">
        <v>6</v>
      </c>
      <c r="E19" s="15" t="s">
        <v>100</v>
      </c>
      <c r="F19" s="9"/>
      <c r="G19" s="9"/>
      <c r="H19" s="9"/>
      <c r="I19" s="9"/>
      <c r="J19" s="76"/>
    </row>
    <row r="20" spans="2:15" ht="15" customHeight="1">
      <c r="B20" s="79"/>
      <c r="C20" s="5"/>
      <c r="D20" s="6" t="s">
        <v>8</v>
      </c>
      <c r="E20" s="9" t="s">
        <v>9</v>
      </c>
      <c r="F20" s="9"/>
      <c r="G20" s="9"/>
      <c r="H20" s="9"/>
      <c r="I20" s="9"/>
      <c r="J20" s="76"/>
    </row>
    <row r="21" spans="2:15" ht="15" customHeight="1">
      <c r="B21" s="78"/>
      <c r="C21" s="5"/>
      <c r="D21" s="6" t="s">
        <v>10</v>
      </c>
      <c r="E21" s="15" t="s">
        <v>11</v>
      </c>
      <c r="F21" s="9"/>
      <c r="G21" s="9"/>
      <c r="H21" s="9"/>
      <c r="I21" s="9"/>
      <c r="J21" s="76"/>
    </row>
    <row r="22" spans="2:15" ht="15" customHeight="1">
      <c r="B22" s="78"/>
      <c r="C22" s="5"/>
      <c r="D22" s="6" t="s">
        <v>12</v>
      </c>
      <c r="E22" s="15" t="s">
        <v>13</v>
      </c>
      <c r="F22" s="9"/>
      <c r="G22" s="9"/>
      <c r="H22" s="9"/>
      <c r="I22" s="9"/>
      <c r="J22" s="76"/>
    </row>
    <row r="23" spans="2:15" ht="15" customHeight="1">
      <c r="B23" s="78"/>
      <c r="C23" s="5"/>
      <c r="D23" s="207" t="s">
        <v>182</v>
      </c>
      <c r="E23" s="15" t="s">
        <v>14</v>
      </c>
      <c r="F23" s="9"/>
      <c r="G23" s="9"/>
      <c r="H23" s="9"/>
      <c r="I23" s="9"/>
      <c r="J23" s="76"/>
    </row>
    <row r="24" spans="2:15" ht="15" customHeight="1">
      <c r="B24" s="75"/>
      <c r="C24" s="7"/>
      <c r="D24" s="208" t="s">
        <v>183</v>
      </c>
      <c r="E24" s="121" t="s">
        <v>199</v>
      </c>
      <c r="F24" s="11"/>
      <c r="G24" s="11"/>
      <c r="H24" s="11"/>
      <c r="I24" s="11"/>
      <c r="J24" s="80"/>
    </row>
    <row r="25" spans="2:15" ht="5.0999999999999996" customHeight="1">
      <c r="B25" s="73"/>
      <c r="C25" s="8"/>
      <c r="D25" s="9"/>
      <c r="E25" s="9"/>
      <c r="F25" s="9"/>
      <c r="G25" s="9"/>
      <c r="H25" s="9"/>
      <c r="I25" s="12"/>
      <c r="J25" s="76"/>
    </row>
    <row r="26" spans="2:15" ht="17.25" customHeight="1">
      <c r="B26" s="81" t="s">
        <v>15</v>
      </c>
      <c r="C26" s="16"/>
      <c r="D26" s="62" t="s">
        <v>74</v>
      </c>
      <c r="E26" s="199" t="s">
        <v>16</v>
      </c>
      <c r="F26" s="62" t="s">
        <v>75</v>
      </c>
      <c r="G26" s="17" t="s">
        <v>71</v>
      </c>
      <c r="H26" s="62" t="s">
        <v>72</v>
      </c>
      <c r="I26" s="62" t="s">
        <v>73</v>
      </c>
      <c r="J26" s="82" t="s">
        <v>112</v>
      </c>
    </row>
    <row r="27" spans="2:15" ht="17.45" customHeight="1">
      <c r="B27" s="83" t="s">
        <v>17</v>
      </c>
      <c r="C27" s="18"/>
      <c r="D27" s="39"/>
      <c r="E27" s="200"/>
      <c r="F27" s="29" t="str">
        <f>IF(D27&gt;0,D27*E27," ")</f>
        <v xml:space="preserve"> </v>
      </c>
      <c r="G27" s="31"/>
      <c r="H27" s="116" t="str">
        <f>IF(D27&gt;0,POWER(1-POWER(G27,2),0.5),"")</f>
        <v/>
      </c>
      <c r="I27" s="29" t="str">
        <f>IF(D27&gt;0,F27/G27," ")</f>
        <v xml:space="preserve"> </v>
      </c>
      <c r="J27" s="97" t="str">
        <f>(IF(D27&gt;0,ROUND(I27*H27,2)," "))</f>
        <v xml:space="preserve"> </v>
      </c>
    </row>
    <row r="28" spans="2:15" ht="17.45" customHeight="1">
      <c r="B28" s="84" t="s">
        <v>18</v>
      </c>
      <c r="C28" s="19"/>
      <c r="D28" s="40">
        <v>146</v>
      </c>
      <c r="E28" s="201">
        <v>0.7</v>
      </c>
      <c r="F28" s="29">
        <f t="shared" ref="F28:F41" si="0">IF(D28&gt;0,D28*E28," ")</f>
        <v>102.19999999999999</v>
      </c>
      <c r="G28" s="32">
        <v>0.7</v>
      </c>
      <c r="H28" s="116">
        <f t="shared" ref="H28:H41" si="1">IF(D28&gt;0,POWER(1-POWER(G28,2),0.5),"")</f>
        <v>0.71414284285428498</v>
      </c>
      <c r="I28" s="29">
        <f t="shared" ref="I28:I41" si="2">IF(D28&gt;0,F28/G28," ")</f>
        <v>146</v>
      </c>
      <c r="J28" s="97">
        <f>(IF(D28&gt;0,ROUND(I28*H28,2)," "))</f>
        <v>104.26</v>
      </c>
    </row>
    <row r="29" spans="2:15" ht="17.45" customHeight="1">
      <c r="B29" s="84" t="s">
        <v>19</v>
      </c>
      <c r="C29" s="19"/>
      <c r="D29" s="40"/>
      <c r="E29" s="202"/>
      <c r="F29" s="29" t="str">
        <f t="shared" si="0"/>
        <v xml:space="preserve"> </v>
      </c>
      <c r="G29" s="32"/>
      <c r="H29" s="116" t="str">
        <f t="shared" si="1"/>
        <v/>
      </c>
      <c r="I29" s="29" t="str">
        <f t="shared" si="2"/>
        <v xml:space="preserve"> </v>
      </c>
      <c r="J29" s="97" t="str">
        <f>(IF(D29&gt;0,ROUND(I29*H29,2)," "))</f>
        <v xml:space="preserve"> </v>
      </c>
    </row>
    <row r="30" spans="2:15" ht="17.45" customHeight="1">
      <c r="B30" s="84" t="s">
        <v>20</v>
      </c>
      <c r="C30" s="19"/>
      <c r="D30" s="40">
        <v>380</v>
      </c>
      <c r="E30" s="201">
        <v>0.7</v>
      </c>
      <c r="F30" s="29">
        <f t="shared" si="0"/>
        <v>266</v>
      </c>
      <c r="G30" s="32">
        <v>0.7</v>
      </c>
      <c r="H30" s="116">
        <f t="shared" si="1"/>
        <v>0.71414284285428498</v>
      </c>
      <c r="I30" s="29">
        <f t="shared" si="2"/>
        <v>380</v>
      </c>
      <c r="J30" s="97">
        <f>(IF(D30&gt;0,ROUND(I30*H30,2)," "))</f>
        <v>271.37</v>
      </c>
    </row>
    <row r="31" spans="2:15" ht="17.45" customHeight="1">
      <c r="B31" s="84" t="s">
        <v>21</v>
      </c>
      <c r="C31" s="19"/>
      <c r="D31" s="40">
        <v>386</v>
      </c>
      <c r="E31" s="203">
        <v>0.75</v>
      </c>
      <c r="F31" s="29">
        <f t="shared" si="0"/>
        <v>289.5</v>
      </c>
      <c r="G31" s="32">
        <v>0.9</v>
      </c>
      <c r="H31" s="116">
        <f t="shared" si="1"/>
        <v>0.43588989435406728</v>
      </c>
      <c r="I31" s="29">
        <f t="shared" si="2"/>
        <v>321.66666666666669</v>
      </c>
      <c r="J31" s="97">
        <f>(IF(D31&gt;0,ROUND(I31*H31,2)," "))</f>
        <v>140.21</v>
      </c>
    </row>
    <row r="32" spans="2:15" ht="17.45" customHeight="1">
      <c r="B32" s="84" t="s">
        <v>22</v>
      </c>
      <c r="C32" s="19"/>
      <c r="D32" s="40">
        <v>45</v>
      </c>
      <c r="E32" s="201">
        <v>1</v>
      </c>
      <c r="F32" s="29">
        <f t="shared" si="0"/>
        <v>45</v>
      </c>
      <c r="G32" s="32">
        <v>0.9</v>
      </c>
      <c r="H32" s="116">
        <f t="shared" si="1"/>
        <v>0.43588989435406728</v>
      </c>
      <c r="I32" s="29">
        <f t="shared" si="2"/>
        <v>50</v>
      </c>
      <c r="J32" s="97">
        <f t="shared" ref="J32:J41" si="3">(IF(D32&gt;0,ROUND(I32*H32,2)," "))</f>
        <v>21.79</v>
      </c>
      <c r="O32" s="198" t="s">
        <v>124</v>
      </c>
    </row>
    <row r="33" spans="2:10" ht="17.45" customHeight="1">
      <c r="B33" s="81" t="s">
        <v>191</v>
      </c>
      <c r="C33" s="19"/>
      <c r="D33" s="40">
        <v>380</v>
      </c>
      <c r="E33" s="201">
        <v>0.2</v>
      </c>
      <c r="F33" s="29">
        <f t="shared" si="0"/>
        <v>76</v>
      </c>
      <c r="G33" s="32">
        <v>0.75</v>
      </c>
      <c r="H33" s="116">
        <f t="shared" si="1"/>
        <v>0.66143782776614768</v>
      </c>
      <c r="I33" s="29">
        <f t="shared" si="2"/>
        <v>101.33333333333333</v>
      </c>
      <c r="J33" s="97">
        <f t="shared" si="3"/>
        <v>67.03</v>
      </c>
    </row>
    <row r="34" spans="2:10" ht="17.45" customHeight="1">
      <c r="B34" s="197" t="s">
        <v>192</v>
      </c>
      <c r="C34" s="19"/>
      <c r="D34" s="40">
        <v>385</v>
      </c>
      <c r="E34" s="201">
        <v>0.8</v>
      </c>
      <c r="F34" s="29">
        <f t="shared" si="0"/>
        <v>308</v>
      </c>
      <c r="G34" s="32">
        <v>0.85</v>
      </c>
      <c r="H34" s="116">
        <f t="shared" si="1"/>
        <v>0.52678268764263703</v>
      </c>
      <c r="I34" s="29">
        <f t="shared" si="2"/>
        <v>362.35294117647061</v>
      </c>
      <c r="J34" s="97">
        <f t="shared" si="3"/>
        <v>190.88</v>
      </c>
    </row>
    <row r="35" spans="2:10" ht="17.45" customHeight="1">
      <c r="B35" s="84" t="s">
        <v>23</v>
      </c>
      <c r="C35" s="19"/>
      <c r="D35" s="40">
        <v>487</v>
      </c>
      <c r="E35" s="201">
        <v>0.3</v>
      </c>
      <c r="F35" s="29">
        <f t="shared" si="0"/>
        <v>146.1</v>
      </c>
      <c r="G35" s="32">
        <v>0.8</v>
      </c>
      <c r="H35" s="116">
        <f t="shared" si="1"/>
        <v>0.59999999999999987</v>
      </c>
      <c r="I35" s="29">
        <f t="shared" si="2"/>
        <v>182.62499999999997</v>
      </c>
      <c r="J35" s="97">
        <f t="shared" si="3"/>
        <v>109.58</v>
      </c>
    </row>
    <row r="36" spans="2:10" ht="17.45" customHeight="1">
      <c r="B36" s="205" t="s">
        <v>194</v>
      </c>
      <c r="C36" s="18"/>
      <c r="D36" s="39">
        <v>55</v>
      </c>
      <c r="E36" s="200">
        <v>1</v>
      </c>
      <c r="F36" s="29">
        <f t="shared" si="0"/>
        <v>55</v>
      </c>
      <c r="G36" s="31">
        <v>0.9</v>
      </c>
      <c r="H36" s="116">
        <f t="shared" si="1"/>
        <v>0.43588989435406728</v>
      </c>
      <c r="I36" s="29">
        <f t="shared" si="2"/>
        <v>61.111111111111107</v>
      </c>
      <c r="J36" s="97">
        <f t="shared" si="3"/>
        <v>26.64</v>
      </c>
    </row>
    <row r="37" spans="2:10" ht="17.45" customHeight="1">
      <c r="B37" s="81" t="s">
        <v>24</v>
      </c>
      <c r="C37" s="19"/>
      <c r="D37" s="40">
        <v>140</v>
      </c>
      <c r="E37" s="201">
        <v>0.5</v>
      </c>
      <c r="F37" s="29">
        <f t="shared" si="0"/>
        <v>70</v>
      </c>
      <c r="G37" s="32">
        <v>0.75</v>
      </c>
      <c r="H37" s="116">
        <f t="shared" si="1"/>
        <v>0.66143782776614768</v>
      </c>
      <c r="I37" s="29">
        <f t="shared" si="2"/>
        <v>93.333333333333329</v>
      </c>
      <c r="J37" s="97">
        <f t="shared" si="3"/>
        <v>61.73</v>
      </c>
    </row>
    <row r="38" spans="2:10" ht="17.45" customHeight="1">
      <c r="B38" s="84" t="s">
        <v>25</v>
      </c>
      <c r="C38" s="19"/>
      <c r="D38" s="40"/>
      <c r="E38" s="201"/>
      <c r="F38" s="29" t="str">
        <f t="shared" si="0"/>
        <v xml:space="preserve"> </v>
      </c>
      <c r="G38" s="32"/>
      <c r="H38" s="116" t="str">
        <f t="shared" si="1"/>
        <v/>
      </c>
      <c r="I38" s="29" t="str">
        <f t="shared" si="2"/>
        <v xml:space="preserve"> </v>
      </c>
      <c r="J38" s="97" t="str">
        <f t="shared" si="3"/>
        <v xml:space="preserve"> </v>
      </c>
    </row>
    <row r="39" spans="2:10" ht="17.45" customHeight="1">
      <c r="B39" s="84" t="s">
        <v>26</v>
      </c>
      <c r="C39" s="19"/>
      <c r="D39" s="40"/>
      <c r="E39" s="201"/>
      <c r="F39" s="29" t="str">
        <f t="shared" si="0"/>
        <v xml:space="preserve"> </v>
      </c>
      <c r="G39" s="32"/>
      <c r="H39" s="116" t="str">
        <f t="shared" si="1"/>
        <v/>
      </c>
      <c r="I39" s="29" t="str">
        <f t="shared" si="2"/>
        <v xml:space="preserve"> </v>
      </c>
      <c r="J39" s="97" t="str">
        <f t="shared" si="3"/>
        <v xml:space="preserve"> </v>
      </c>
    </row>
    <row r="40" spans="2:10" ht="17.45" customHeight="1">
      <c r="B40" s="204" t="s">
        <v>27</v>
      </c>
      <c r="C40" s="19"/>
      <c r="D40" s="40">
        <v>350</v>
      </c>
      <c r="E40" s="201">
        <v>0.6</v>
      </c>
      <c r="F40" s="29">
        <f t="shared" si="0"/>
        <v>210</v>
      </c>
      <c r="G40" s="32">
        <v>0.85</v>
      </c>
      <c r="H40" s="116">
        <f t="shared" si="1"/>
        <v>0.52678268764263703</v>
      </c>
      <c r="I40" s="29">
        <f t="shared" si="2"/>
        <v>247.05882352941177</v>
      </c>
      <c r="J40" s="97">
        <f t="shared" si="3"/>
        <v>130.15</v>
      </c>
    </row>
    <row r="41" spans="2:10" ht="17.45" customHeight="1" thickBot="1">
      <c r="B41" s="81" t="s">
        <v>28</v>
      </c>
      <c r="C41" s="19"/>
      <c r="D41" s="40">
        <v>55</v>
      </c>
      <c r="E41" s="201">
        <v>1</v>
      </c>
      <c r="F41" s="29">
        <f t="shared" si="0"/>
        <v>55</v>
      </c>
      <c r="G41" s="32">
        <v>0.9</v>
      </c>
      <c r="H41" s="116">
        <f t="shared" si="1"/>
        <v>0.43588989435406728</v>
      </c>
      <c r="I41" s="29">
        <f t="shared" si="2"/>
        <v>61.111111111111107</v>
      </c>
      <c r="J41" s="97">
        <f t="shared" si="3"/>
        <v>26.64</v>
      </c>
    </row>
    <row r="42" spans="2:10" ht="27" customHeight="1" thickBot="1">
      <c r="B42" s="26" t="s">
        <v>76</v>
      </c>
      <c r="C42" s="22"/>
      <c r="D42" s="41">
        <f>SUM(D27:D41)</f>
        <v>2809</v>
      </c>
      <c r="E42" s="63" t="s">
        <v>77</v>
      </c>
      <c r="F42" s="30">
        <f>SUM(F27:F41)</f>
        <v>1622.8</v>
      </c>
      <c r="G42" s="64" t="s">
        <v>78</v>
      </c>
      <c r="H42" s="93">
        <f>POWER((POWER(F42,2)+POWER(J42,2)),0.5)</f>
        <v>1989.1264209194951</v>
      </c>
      <c r="I42" s="90" t="s">
        <v>113</v>
      </c>
      <c r="J42" s="94">
        <f>SUM(J27:J41)</f>
        <v>1150.2800000000002</v>
      </c>
    </row>
    <row r="43" spans="2:10" ht="21.95" customHeight="1">
      <c r="B43" s="85" t="s">
        <v>81</v>
      </c>
      <c r="C43" s="43"/>
      <c r="D43" s="96">
        <f>IF(F42&gt;0,F42*G44,"")</f>
        <v>892.54000000000008</v>
      </c>
      <c r="E43" s="43"/>
      <c r="F43" s="42" t="s">
        <v>83</v>
      </c>
      <c r="G43" s="95">
        <v>0.9</v>
      </c>
      <c r="H43" s="118" t="s">
        <v>80</v>
      </c>
      <c r="I43" s="117">
        <f>IF(G43&gt;0,POWER(1-POWER(G43,2),0.5),"")</f>
        <v>0.43588989435406728</v>
      </c>
      <c r="J43" s="66"/>
    </row>
    <row r="44" spans="2:10" ht="21.95" customHeight="1">
      <c r="B44" s="86" t="s">
        <v>79</v>
      </c>
      <c r="C44" s="44"/>
      <c r="D44" s="37">
        <f>IF(D42&gt;0,F42/H42," ")</f>
        <v>0.81583552605462006</v>
      </c>
      <c r="E44" s="45"/>
      <c r="F44" s="21" t="s">
        <v>29</v>
      </c>
      <c r="G44" s="65">
        <v>0.55000000000000004</v>
      </c>
      <c r="H44" s="34"/>
      <c r="I44" s="45"/>
      <c r="J44" s="67"/>
    </row>
    <row r="45" spans="2:10" ht="21.95" customHeight="1">
      <c r="B45" s="87" t="s">
        <v>82</v>
      </c>
      <c r="C45" s="43"/>
      <c r="D45" s="46">
        <f>IF(G43&gt;0,D43/G43,0)</f>
        <v>991.71111111111122</v>
      </c>
      <c r="E45" s="28" t="s">
        <v>30</v>
      </c>
      <c r="F45" s="68" t="s">
        <v>115</v>
      </c>
      <c r="G45" s="91">
        <f>IF(D44&lt;G43,J42*G44-I45,0 )</f>
        <v>200.37714854802317</v>
      </c>
      <c r="H45" s="36" t="s">
        <v>114</v>
      </c>
      <c r="I45" s="92">
        <f>IF(D45&gt;0,D45*I43,"")</f>
        <v>432.27685145197694</v>
      </c>
      <c r="J45" s="67"/>
    </row>
    <row r="46" spans="2:10" ht="21.95" customHeight="1">
      <c r="B46" s="209" t="s">
        <v>179</v>
      </c>
      <c r="C46" s="210"/>
      <c r="D46" s="239">
        <v>48445</v>
      </c>
      <c r="E46" s="211" t="s">
        <v>31</v>
      </c>
      <c r="F46" s="212" t="s">
        <v>184</v>
      </c>
      <c r="G46" s="213">
        <f>IF(D42&gt;0,D43/D46*1000, )</f>
        <v>18.423779543812572</v>
      </c>
      <c r="H46" s="214" t="s">
        <v>181</v>
      </c>
      <c r="I46" s="13"/>
      <c r="J46" s="76"/>
    </row>
    <row r="47" spans="2:10" ht="21.95" customHeight="1">
      <c r="B47" s="215" t="s">
        <v>178</v>
      </c>
      <c r="C47" s="216"/>
      <c r="D47" s="240">
        <v>4620</v>
      </c>
      <c r="E47" s="217"/>
      <c r="F47" s="218" t="s">
        <v>185</v>
      </c>
      <c r="G47" s="241">
        <v>18.670000000000002</v>
      </c>
      <c r="H47" s="219" t="s">
        <v>181</v>
      </c>
      <c r="I47" s="4"/>
      <c r="J47" s="76"/>
    </row>
    <row r="48" spans="2:10" ht="21.95" customHeight="1" thickBot="1">
      <c r="B48" s="220" t="s">
        <v>186</v>
      </c>
      <c r="C48" s="221"/>
      <c r="D48" s="222">
        <f>IF(D42&gt;0,G47*D46/G43/1000," ")</f>
        <v>1004.9646111111113</v>
      </c>
      <c r="E48" s="223" t="s">
        <v>30</v>
      </c>
      <c r="F48" s="224" t="s">
        <v>93</v>
      </c>
      <c r="G48" s="242">
        <v>1250</v>
      </c>
      <c r="H48" s="225" t="s">
        <v>30</v>
      </c>
      <c r="I48" s="88"/>
      <c r="J48" s="89"/>
    </row>
    <row r="49" spans="2:10" ht="5.25" customHeight="1"/>
    <row r="50" spans="2:10">
      <c r="B50" s="256" t="s">
        <v>200</v>
      </c>
      <c r="C50" s="256"/>
      <c r="D50" s="256"/>
      <c r="E50" s="256"/>
      <c r="F50" s="256"/>
      <c r="G50" s="256"/>
      <c r="H50" s="256"/>
      <c r="I50" s="256"/>
      <c r="J50" s="256"/>
    </row>
    <row r="51" spans="2:10">
      <c r="B51" s="48"/>
    </row>
  </sheetData>
  <sheetProtection selectLockedCells="1"/>
  <mergeCells count="1">
    <mergeCell ref="B50:J50"/>
  </mergeCells>
  <phoneticPr fontId="22" type="noConversion"/>
  <pageMargins left="0.70866141732283472" right="0.23622047244094491" top="0.98425196850393704" bottom="0.98425196850393704" header="0.51181102362204722" footer="0.51181102362204722"/>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showGridLines="0" topLeftCell="A4" zoomScaleNormal="100" workbookViewId="0">
      <selection activeCell="O46" sqref="O46"/>
    </sheetView>
  </sheetViews>
  <sheetFormatPr baseColWidth="10" defaultRowHeight="12.75"/>
  <cols>
    <col min="1" max="1" width="19.42578125" customWidth="1"/>
    <col min="2" max="2" width="11.28515625" customWidth="1"/>
    <col min="3" max="7" width="13.28515625" customWidth="1"/>
  </cols>
  <sheetData>
    <row r="1" spans="1:9" ht="18" customHeight="1">
      <c r="A1" s="2"/>
      <c r="I1" s="122" t="s">
        <v>45</v>
      </c>
    </row>
    <row r="2" spans="1:9" ht="18" customHeight="1"/>
    <row r="3" spans="1:9" ht="18" customHeight="1">
      <c r="A3" s="1" t="s">
        <v>46</v>
      </c>
    </row>
    <row r="4" spans="1:9" ht="18" customHeight="1" thickBot="1"/>
    <row r="5" spans="1:9" ht="23.25">
      <c r="A5" s="70" t="s">
        <v>32</v>
      </c>
      <c r="B5" s="71"/>
      <c r="C5" s="71"/>
      <c r="D5" s="71"/>
      <c r="E5" s="71"/>
      <c r="F5" s="71"/>
      <c r="G5" s="238" t="s">
        <v>197</v>
      </c>
      <c r="H5" s="71"/>
      <c r="I5" s="72"/>
    </row>
    <row r="6" spans="1:9" ht="19.5" customHeight="1">
      <c r="A6" s="73" t="s">
        <v>1</v>
      </c>
      <c r="B6" s="3"/>
      <c r="C6" s="8" t="s">
        <v>2</v>
      </c>
      <c r="D6" s="8"/>
      <c r="E6" s="8"/>
      <c r="F6" s="8"/>
      <c r="G6" s="9"/>
      <c r="H6" s="9"/>
      <c r="I6" s="76"/>
    </row>
    <row r="7" spans="1:9" ht="3.75" customHeight="1">
      <c r="A7" s="75"/>
      <c r="B7" s="7"/>
      <c r="C7" s="11"/>
      <c r="D7" s="11"/>
      <c r="E7" s="11"/>
      <c r="F7" s="11"/>
      <c r="G7" s="11"/>
      <c r="H7" s="11"/>
      <c r="I7" s="80"/>
    </row>
    <row r="8" spans="1:9" ht="15" customHeight="1">
      <c r="A8" s="103" t="s">
        <v>103</v>
      </c>
      <c r="B8" s="3"/>
      <c r="C8" s="98" t="s">
        <v>84</v>
      </c>
      <c r="D8" s="8" t="s">
        <v>85</v>
      </c>
      <c r="E8" s="8"/>
      <c r="F8" s="8"/>
      <c r="G8" s="8"/>
      <c r="H8" s="9"/>
      <c r="I8" s="76"/>
    </row>
    <row r="9" spans="1:9" ht="15" customHeight="1">
      <c r="A9" s="78"/>
      <c r="B9" s="5"/>
      <c r="C9" s="99" t="s">
        <v>87</v>
      </c>
      <c r="D9" s="9" t="s">
        <v>88</v>
      </c>
      <c r="E9" s="9"/>
      <c r="F9" s="9"/>
      <c r="G9" s="9"/>
      <c r="H9" s="9"/>
      <c r="I9" s="76"/>
    </row>
    <row r="10" spans="1:9" ht="15" customHeight="1">
      <c r="A10" s="104" t="s">
        <v>104</v>
      </c>
      <c r="B10" s="5"/>
      <c r="C10" s="99" t="s">
        <v>89</v>
      </c>
      <c r="D10" s="9" t="s">
        <v>90</v>
      </c>
      <c r="E10" s="9"/>
      <c r="F10" s="9"/>
      <c r="G10" s="9"/>
      <c r="H10" s="9"/>
      <c r="I10" s="76"/>
    </row>
    <row r="11" spans="1:9" ht="15" customHeight="1">
      <c r="A11" s="79"/>
      <c r="B11" s="5"/>
      <c r="C11" s="99" t="s">
        <v>91</v>
      </c>
      <c r="D11" s="100" t="s">
        <v>92</v>
      </c>
      <c r="E11" s="9"/>
      <c r="F11" s="9"/>
      <c r="G11" s="9"/>
      <c r="H11" s="9"/>
      <c r="I11" s="76"/>
    </row>
    <row r="12" spans="1:9" ht="15" customHeight="1">
      <c r="A12" s="106" t="s">
        <v>107</v>
      </c>
      <c r="B12" s="5"/>
      <c r="C12" s="99" t="s">
        <v>98</v>
      </c>
      <c r="D12" s="100" t="s">
        <v>99</v>
      </c>
      <c r="E12" s="9"/>
      <c r="F12" s="9"/>
      <c r="G12" s="9"/>
      <c r="H12" s="9"/>
      <c r="I12" s="76"/>
    </row>
    <row r="13" spans="1:9" ht="15" customHeight="1">
      <c r="A13" s="79"/>
      <c r="B13" s="5"/>
      <c r="C13" s="99" t="s">
        <v>101</v>
      </c>
      <c r="D13" s="100" t="s">
        <v>102</v>
      </c>
      <c r="E13" s="9"/>
      <c r="F13" s="9"/>
      <c r="G13" s="9"/>
      <c r="H13" s="9"/>
      <c r="I13" s="76"/>
    </row>
    <row r="14" spans="1:9" ht="15" customHeight="1">
      <c r="A14" s="104" t="s">
        <v>117</v>
      </c>
      <c r="B14" s="5"/>
      <c r="C14" s="99" t="s">
        <v>105</v>
      </c>
      <c r="D14" s="100" t="s">
        <v>106</v>
      </c>
      <c r="E14" s="9"/>
      <c r="F14" s="9"/>
      <c r="G14" s="9"/>
      <c r="H14" s="9"/>
      <c r="I14" s="76"/>
    </row>
    <row r="15" spans="1:9" ht="15" customHeight="1">
      <c r="A15" s="78"/>
      <c r="B15" s="5"/>
      <c r="C15" s="102" t="s">
        <v>111</v>
      </c>
      <c r="D15" s="15" t="s">
        <v>33</v>
      </c>
      <c r="E15" s="9"/>
      <c r="F15" s="9"/>
      <c r="G15" s="9"/>
      <c r="H15" s="9"/>
      <c r="I15" s="76"/>
    </row>
    <row r="16" spans="1:9" ht="15" customHeight="1">
      <c r="A16" s="78"/>
      <c r="B16" s="5"/>
      <c r="C16" s="102" t="s">
        <v>96</v>
      </c>
      <c r="D16" s="15" t="s">
        <v>116</v>
      </c>
      <c r="E16" s="9"/>
      <c r="F16" s="9"/>
      <c r="G16" s="9"/>
      <c r="H16" s="9"/>
      <c r="I16" s="76"/>
    </row>
    <row r="17" spans="1:9" ht="15" customHeight="1">
      <c r="A17" s="79"/>
      <c r="B17" s="5"/>
      <c r="C17" s="6" t="s">
        <v>4</v>
      </c>
      <c r="D17" s="9" t="s">
        <v>5</v>
      </c>
      <c r="E17" s="9"/>
      <c r="F17" s="9"/>
      <c r="G17" s="9"/>
      <c r="H17" s="9"/>
      <c r="I17" s="76"/>
    </row>
    <row r="18" spans="1:9" ht="15" customHeight="1">
      <c r="A18" s="78"/>
      <c r="B18" s="5"/>
      <c r="C18" s="6" t="s">
        <v>6</v>
      </c>
      <c r="D18" s="15" t="s">
        <v>7</v>
      </c>
      <c r="E18" s="9"/>
      <c r="F18" s="9"/>
      <c r="G18" s="9"/>
      <c r="H18" s="9"/>
      <c r="I18" s="76"/>
    </row>
    <row r="19" spans="1:9" ht="15" customHeight="1">
      <c r="A19" s="78"/>
      <c r="B19" s="5"/>
      <c r="C19" s="6" t="s">
        <v>8</v>
      </c>
      <c r="D19" s="9" t="s">
        <v>9</v>
      </c>
      <c r="E19" s="9"/>
      <c r="F19" s="9"/>
      <c r="G19" s="9"/>
      <c r="H19" s="9"/>
      <c r="I19" s="76"/>
    </row>
    <row r="20" spans="1:9" ht="15" customHeight="1">
      <c r="A20" s="78"/>
      <c r="B20" s="5"/>
      <c r="C20" s="6" t="s">
        <v>10</v>
      </c>
      <c r="D20" s="15" t="s">
        <v>11</v>
      </c>
      <c r="E20" s="9"/>
      <c r="F20" s="9"/>
      <c r="G20" s="9"/>
      <c r="H20" s="9"/>
      <c r="I20" s="76"/>
    </row>
    <row r="21" spans="1:9" ht="15" customHeight="1">
      <c r="A21" s="75"/>
      <c r="B21" s="7"/>
      <c r="C21" s="10" t="s">
        <v>12</v>
      </c>
      <c r="D21" s="47" t="s">
        <v>13</v>
      </c>
      <c r="E21" s="11"/>
      <c r="F21" s="11"/>
      <c r="G21" s="11"/>
      <c r="H21" s="11"/>
      <c r="I21" s="80"/>
    </row>
    <row r="22" spans="1:9" ht="5.0999999999999996" customHeight="1">
      <c r="A22" s="73"/>
      <c r="B22" s="8"/>
      <c r="C22" s="8"/>
      <c r="D22" s="8"/>
      <c r="E22" s="8"/>
      <c r="F22" s="8"/>
      <c r="G22" s="12"/>
      <c r="H22" s="9"/>
      <c r="I22" s="76"/>
    </row>
    <row r="23" spans="1:9" ht="19.5">
      <c r="A23" s="81" t="s">
        <v>15</v>
      </c>
      <c r="B23" s="16"/>
      <c r="C23" s="62" t="s">
        <v>74</v>
      </c>
      <c r="D23" s="62" t="s">
        <v>16</v>
      </c>
      <c r="E23" s="62" t="s">
        <v>75</v>
      </c>
      <c r="F23" s="17" t="s">
        <v>71</v>
      </c>
      <c r="G23" s="62" t="s">
        <v>72</v>
      </c>
      <c r="H23" s="62" t="s">
        <v>73</v>
      </c>
      <c r="I23" s="82" t="s">
        <v>112</v>
      </c>
    </row>
    <row r="24" spans="1:9" ht="17.25" customHeight="1">
      <c r="A24" s="83" t="s">
        <v>17</v>
      </c>
      <c r="B24" s="18"/>
      <c r="C24" s="39"/>
      <c r="D24" s="200"/>
      <c r="E24" s="29" t="str">
        <f>IF(C24&gt;0,C24*D24," ")</f>
        <v xml:space="preserve"> </v>
      </c>
      <c r="F24" s="31"/>
      <c r="G24" s="116" t="str">
        <f>IF(C24&gt;0,POWER(1-POWER(F24,2),0.5),"")</f>
        <v/>
      </c>
      <c r="H24" s="29" t="str">
        <f>IF(C24&gt;0,E24/F24," ")</f>
        <v xml:space="preserve"> </v>
      </c>
      <c r="I24" s="97" t="str">
        <f>IF(C24&gt;0,ROUND(H24*G24,2)," ")</f>
        <v xml:space="preserve"> </v>
      </c>
    </row>
    <row r="25" spans="1:9" ht="17.45" customHeight="1">
      <c r="A25" s="84" t="s">
        <v>18</v>
      </c>
      <c r="B25" s="19"/>
      <c r="C25" s="40">
        <v>22</v>
      </c>
      <c r="D25" s="201">
        <v>0.7</v>
      </c>
      <c r="E25" s="29">
        <f t="shared" ref="E25:E38" si="0">IF(C25&gt;0,C25*D25," ")</f>
        <v>15.399999999999999</v>
      </c>
      <c r="F25" s="32">
        <v>0.7</v>
      </c>
      <c r="G25" s="116">
        <f t="shared" ref="G25:G38" si="1">IF(C25&gt;0,POWER(1-POWER(F25,2),0.5),"")</f>
        <v>0.71414284285428498</v>
      </c>
      <c r="H25" s="29">
        <f t="shared" ref="H25:H38" si="2">IF(C25&gt;0,E25/F25," ")</f>
        <v>22</v>
      </c>
      <c r="I25" s="97">
        <f>IF(C25&gt;0,ROUND(H25*G25,2)," ")</f>
        <v>15.71</v>
      </c>
    </row>
    <row r="26" spans="1:9" ht="17.45" customHeight="1">
      <c r="A26" s="84" t="s">
        <v>19</v>
      </c>
      <c r="B26" s="19"/>
      <c r="C26" s="40"/>
      <c r="D26" s="202"/>
      <c r="E26" s="29" t="str">
        <f t="shared" si="0"/>
        <v xml:space="preserve"> </v>
      </c>
      <c r="F26" s="32"/>
      <c r="G26" s="116" t="str">
        <f t="shared" si="1"/>
        <v/>
      </c>
      <c r="H26" s="29" t="str">
        <f t="shared" si="2"/>
        <v xml:space="preserve"> </v>
      </c>
      <c r="I26" s="97" t="str">
        <f>IF(C26&gt;0,ROUND(H26*G26,2)," ")</f>
        <v xml:space="preserve"> </v>
      </c>
    </row>
    <row r="27" spans="1:9" ht="17.45" customHeight="1">
      <c r="A27" s="84" t="s">
        <v>20</v>
      </c>
      <c r="B27" s="19"/>
      <c r="C27" s="40">
        <v>57</v>
      </c>
      <c r="D27" s="201">
        <v>0.7</v>
      </c>
      <c r="E27" s="29">
        <f t="shared" si="0"/>
        <v>39.9</v>
      </c>
      <c r="F27" s="32">
        <v>0.7</v>
      </c>
      <c r="G27" s="116">
        <f t="shared" si="1"/>
        <v>0.71414284285428498</v>
      </c>
      <c r="H27" s="29">
        <f t="shared" si="2"/>
        <v>57</v>
      </c>
      <c r="I27" s="97">
        <f>IF(C27&gt;0,ROUND(H27*G27,2)," ")</f>
        <v>40.71</v>
      </c>
    </row>
    <row r="28" spans="1:9" ht="17.45" customHeight="1">
      <c r="A28" s="84" t="s">
        <v>21</v>
      </c>
      <c r="B28" s="19"/>
      <c r="C28" s="40">
        <v>171</v>
      </c>
      <c r="D28" s="203">
        <v>0.75</v>
      </c>
      <c r="E28" s="29">
        <f t="shared" si="0"/>
        <v>128.25</v>
      </c>
      <c r="F28" s="32">
        <v>0.9</v>
      </c>
      <c r="G28" s="116">
        <f t="shared" si="1"/>
        <v>0.43588989435406728</v>
      </c>
      <c r="H28" s="29">
        <f t="shared" si="2"/>
        <v>142.5</v>
      </c>
      <c r="I28" s="97">
        <f t="shared" ref="I28:I38" si="3">IF(C28&gt;0,ROUND(H28*G28,2)," ")</f>
        <v>62.11</v>
      </c>
    </row>
    <row r="29" spans="1:9" ht="17.45" customHeight="1">
      <c r="A29" s="84" t="s">
        <v>22</v>
      </c>
      <c r="B29" s="19"/>
      <c r="C29" s="40">
        <v>45</v>
      </c>
      <c r="D29" s="201">
        <v>1</v>
      </c>
      <c r="E29" s="29">
        <f t="shared" si="0"/>
        <v>45</v>
      </c>
      <c r="F29" s="32">
        <v>0.9</v>
      </c>
      <c r="G29" s="116">
        <f t="shared" si="1"/>
        <v>0.43588989435406728</v>
      </c>
      <c r="H29" s="29">
        <f t="shared" si="2"/>
        <v>50</v>
      </c>
      <c r="I29" s="97">
        <f t="shared" si="3"/>
        <v>21.79</v>
      </c>
    </row>
    <row r="30" spans="1:9" ht="17.45" customHeight="1">
      <c r="A30" s="81" t="s">
        <v>191</v>
      </c>
      <c r="B30" s="19"/>
      <c r="C30" s="40">
        <v>178</v>
      </c>
      <c r="D30" s="201">
        <v>0.2</v>
      </c>
      <c r="E30" s="29">
        <f t="shared" si="0"/>
        <v>35.6</v>
      </c>
      <c r="F30" s="32">
        <v>0.75</v>
      </c>
      <c r="G30" s="116">
        <f t="shared" si="1"/>
        <v>0.66143782776614768</v>
      </c>
      <c r="H30" s="29">
        <f t="shared" si="2"/>
        <v>47.466666666666669</v>
      </c>
      <c r="I30" s="97">
        <f t="shared" si="3"/>
        <v>31.4</v>
      </c>
    </row>
    <row r="31" spans="1:9" ht="17.45" customHeight="1">
      <c r="A31" s="197" t="s">
        <v>192</v>
      </c>
      <c r="B31" s="19"/>
      <c r="C31" s="40">
        <v>385</v>
      </c>
      <c r="D31" s="201">
        <v>0.8</v>
      </c>
      <c r="E31" s="29">
        <f t="shared" si="0"/>
        <v>308</v>
      </c>
      <c r="F31" s="32">
        <v>0.85</v>
      </c>
      <c r="G31" s="116">
        <f t="shared" si="1"/>
        <v>0.52678268764263703</v>
      </c>
      <c r="H31" s="29">
        <f t="shared" si="2"/>
        <v>362.35294117647061</v>
      </c>
      <c r="I31" s="97">
        <f t="shared" si="3"/>
        <v>190.88</v>
      </c>
    </row>
    <row r="32" spans="1:9" ht="17.45" customHeight="1">
      <c r="A32" s="84" t="s">
        <v>23</v>
      </c>
      <c r="B32" s="19"/>
      <c r="C32" s="40">
        <v>420</v>
      </c>
      <c r="D32" s="201">
        <v>0.3</v>
      </c>
      <c r="E32" s="29">
        <f t="shared" si="0"/>
        <v>126</v>
      </c>
      <c r="F32" s="32">
        <v>0.8</v>
      </c>
      <c r="G32" s="116">
        <f t="shared" si="1"/>
        <v>0.59999999999999987</v>
      </c>
      <c r="H32" s="29">
        <f t="shared" si="2"/>
        <v>157.5</v>
      </c>
      <c r="I32" s="97">
        <f t="shared" si="3"/>
        <v>94.5</v>
      </c>
    </row>
    <row r="33" spans="1:9" ht="17.45" customHeight="1">
      <c r="A33" s="205" t="s">
        <v>194</v>
      </c>
      <c r="B33" s="18"/>
      <c r="C33" s="39">
        <v>100</v>
      </c>
      <c r="D33" s="200">
        <v>1</v>
      </c>
      <c r="E33" s="29">
        <f t="shared" si="0"/>
        <v>100</v>
      </c>
      <c r="F33" s="31">
        <v>0.9</v>
      </c>
      <c r="G33" s="116">
        <f t="shared" si="1"/>
        <v>0.43588989435406728</v>
      </c>
      <c r="H33" s="29">
        <f t="shared" si="2"/>
        <v>111.11111111111111</v>
      </c>
      <c r="I33" s="97">
        <f t="shared" si="3"/>
        <v>48.43</v>
      </c>
    </row>
    <row r="34" spans="1:9" ht="17.45" customHeight="1">
      <c r="A34" s="81" t="s">
        <v>24</v>
      </c>
      <c r="B34" s="19"/>
      <c r="C34" s="40">
        <v>20</v>
      </c>
      <c r="D34" s="201">
        <v>0.5</v>
      </c>
      <c r="E34" s="29">
        <f t="shared" si="0"/>
        <v>10</v>
      </c>
      <c r="F34" s="32">
        <v>0.75</v>
      </c>
      <c r="G34" s="116">
        <f t="shared" si="1"/>
        <v>0.66143782776614768</v>
      </c>
      <c r="H34" s="29">
        <f t="shared" si="2"/>
        <v>13.333333333333334</v>
      </c>
      <c r="I34" s="97">
        <f t="shared" si="3"/>
        <v>8.82</v>
      </c>
    </row>
    <row r="35" spans="1:9" ht="17.45" customHeight="1">
      <c r="A35" s="84" t="s">
        <v>25</v>
      </c>
      <c r="B35" s="19"/>
      <c r="C35" s="40"/>
      <c r="D35" s="201"/>
      <c r="E35" s="29" t="str">
        <f t="shared" si="0"/>
        <v xml:space="preserve"> </v>
      </c>
      <c r="F35" s="32"/>
      <c r="G35" s="116" t="str">
        <f t="shared" si="1"/>
        <v/>
      </c>
      <c r="H35" s="29" t="str">
        <f t="shared" si="2"/>
        <v xml:space="preserve"> </v>
      </c>
      <c r="I35" s="97" t="str">
        <f t="shared" si="3"/>
        <v xml:space="preserve"> </v>
      </c>
    </row>
    <row r="36" spans="1:9" ht="17.45" customHeight="1">
      <c r="A36" s="84" t="s">
        <v>26</v>
      </c>
      <c r="B36" s="19"/>
      <c r="C36" s="40"/>
      <c r="D36" s="201"/>
      <c r="E36" s="29" t="str">
        <f t="shared" si="0"/>
        <v xml:space="preserve"> </v>
      </c>
      <c r="F36" s="32"/>
      <c r="G36" s="116" t="str">
        <f t="shared" si="1"/>
        <v/>
      </c>
      <c r="H36" s="29" t="str">
        <f t="shared" si="2"/>
        <v xml:space="preserve"> </v>
      </c>
      <c r="I36" s="97" t="str">
        <f t="shared" si="3"/>
        <v xml:space="preserve"> </v>
      </c>
    </row>
    <row r="37" spans="1:9" ht="17.45" customHeight="1">
      <c r="A37" s="84" t="s">
        <v>27</v>
      </c>
      <c r="B37" s="19"/>
      <c r="C37" s="40">
        <v>63</v>
      </c>
      <c r="D37" s="201">
        <v>0.6</v>
      </c>
      <c r="E37" s="29">
        <f t="shared" si="0"/>
        <v>37.799999999999997</v>
      </c>
      <c r="F37" s="32">
        <v>0.85</v>
      </c>
      <c r="G37" s="116">
        <f t="shared" si="1"/>
        <v>0.52678268764263703</v>
      </c>
      <c r="H37" s="29">
        <f t="shared" si="2"/>
        <v>44.470588235294116</v>
      </c>
      <c r="I37" s="97">
        <f t="shared" si="3"/>
        <v>23.43</v>
      </c>
    </row>
    <row r="38" spans="1:9" ht="17.45" customHeight="1" thickBot="1">
      <c r="A38" s="81" t="s">
        <v>28</v>
      </c>
      <c r="B38" s="19"/>
      <c r="C38" s="40">
        <v>42</v>
      </c>
      <c r="D38" s="201">
        <v>1</v>
      </c>
      <c r="E38" s="29">
        <f t="shared" si="0"/>
        <v>42</v>
      </c>
      <c r="F38" s="32">
        <v>0.9</v>
      </c>
      <c r="G38" s="116">
        <f t="shared" si="1"/>
        <v>0.43588989435406728</v>
      </c>
      <c r="H38" s="29">
        <f t="shared" si="2"/>
        <v>46.666666666666664</v>
      </c>
      <c r="I38" s="97">
        <f t="shared" si="3"/>
        <v>20.34</v>
      </c>
    </row>
    <row r="39" spans="1:9" ht="27" customHeight="1" thickBot="1">
      <c r="A39" s="26" t="s">
        <v>76</v>
      </c>
      <c r="B39" s="22"/>
      <c r="C39" s="41">
        <f>SUM(C24:C38)</f>
        <v>1503</v>
      </c>
      <c r="D39" s="63" t="s">
        <v>77</v>
      </c>
      <c r="E39" s="30">
        <f>SUM(E24:E38)</f>
        <v>887.95</v>
      </c>
      <c r="F39" s="64" t="s">
        <v>78</v>
      </c>
      <c r="G39" s="93">
        <f>POWER((POWER(E39,2)+POWER(I39,2)),0.5)</f>
        <v>1048.786506825865</v>
      </c>
      <c r="H39" s="90" t="s">
        <v>113</v>
      </c>
      <c r="I39" s="94">
        <f>SUM(I24:I38)</f>
        <v>558.12</v>
      </c>
    </row>
    <row r="40" spans="1:9" ht="21.95" customHeight="1">
      <c r="A40" s="85" t="s">
        <v>81</v>
      </c>
      <c r="B40" s="43"/>
      <c r="C40" s="96">
        <f>IF(E39&gt;0,E39*F41,"")</f>
        <v>754.75750000000005</v>
      </c>
      <c r="D40" s="43"/>
      <c r="E40" s="42" t="s">
        <v>83</v>
      </c>
      <c r="F40" s="95">
        <v>0.9</v>
      </c>
      <c r="G40" s="118" t="s">
        <v>80</v>
      </c>
      <c r="H40" s="117">
        <f>IF(F40&gt;0,POWER(1-POWER(F40,2),0.5),"")</f>
        <v>0.43588989435406728</v>
      </c>
      <c r="I40" s="66"/>
    </row>
    <row r="41" spans="1:9" ht="21.95" customHeight="1">
      <c r="A41" s="86" t="s">
        <v>79</v>
      </c>
      <c r="B41" s="44"/>
      <c r="C41" s="37">
        <f>IF(C39&gt;0,E39/G39," ")</f>
        <v>0.84664514104721467</v>
      </c>
      <c r="D41" s="45"/>
      <c r="E41" s="21" t="s">
        <v>29</v>
      </c>
      <c r="F41" s="65">
        <v>0.85</v>
      </c>
      <c r="G41" s="34"/>
      <c r="H41" s="45"/>
      <c r="I41" s="67"/>
    </row>
    <row r="42" spans="1:9" ht="21.95" customHeight="1">
      <c r="A42" s="87" t="s">
        <v>82</v>
      </c>
      <c r="B42" s="44"/>
      <c r="C42" s="46">
        <f>IF(F40&gt;0,C40/F40,0)</f>
        <v>838.61944444444453</v>
      </c>
      <c r="D42" s="28" t="s">
        <v>30</v>
      </c>
      <c r="E42" s="68" t="s">
        <v>115</v>
      </c>
      <c r="F42" s="91">
        <f>IF(C41&lt;F40,I39*F41-H42,0 )</f>
        <v>108.85625895784449</v>
      </c>
      <c r="G42" s="107" t="s">
        <v>114</v>
      </c>
      <c r="H42" s="108">
        <f>IF(C42&gt;0,C42*H40,"")</f>
        <v>365.5457410421555</v>
      </c>
      <c r="I42" s="110"/>
    </row>
    <row r="43" spans="1:9" ht="21.95" customHeight="1" thickBot="1">
      <c r="A43" s="112" t="s">
        <v>108</v>
      </c>
      <c r="B43" s="115"/>
      <c r="C43" s="120">
        <v>1100</v>
      </c>
      <c r="D43" s="113" t="s">
        <v>30</v>
      </c>
      <c r="E43" s="101" t="s">
        <v>109</v>
      </c>
      <c r="F43" s="111">
        <f>'Beispielrechnung Normalnetz'!G48</f>
        <v>1250</v>
      </c>
      <c r="G43" s="119" t="s">
        <v>30</v>
      </c>
      <c r="H43" s="109" t="s">
        <v>110</v>
      </c>
      <c r="I43" s="114">
        <f>IF(F43&gt;0,C43/F43,"")</f>
        <v>0.88</v>
      </c>
    </row>
    <row r="44" spans="1:9" ht="3.75" customHeight="1">
      <c r="A44" s="20"/>
      <c r="B44" s="20"/>
      <c r="C44" s="20"/>
      <c r="D44" s="23"/>
      <c r="E44" s="20"/>
      <c r="F44" s="20"/>
      <c r="G44" s="23"/>
    </row>
    <row r="45" spans="1:9" ht="15">
      <c r="A45" s="20"/>
      <c r="B45" s="20"/>
      <c r="C45" s="20"/>
      <c r="D45" s="23"/>
      <c r="E45" s="9"/>
      <c r="F45" s="9"/>
      <c r="G45" s="9"/>
    </row>
    <row r="46" spans="1:9" ht="5.25" customHeight="1">
      <c r="A46" s="14"/>
      <c r="B46" s="14"/>
      <c r="C46" s="14"/>
      <c r="D46" s="24"/>
      <c r="E46" s="14"/>
      <c r="F46" s="14"/>
      <c r="G46" s="24"/>
    </row>
    <row r="47" spans="1:9" ht="14.25">
      <c r="A47" s="25"/>
      <c r="B47" s="14"/>
      <c r="C47" s="14"/>
      <c r="D47" s="24"/>
      <c r="E47" s="25"/>
      <c r="F47" s="14"/>
      <c r="G47" s="24"/>
    </row>
  </sheetData>
  <sheetProtection selectLockedCells="1"/>
  <phoneticPr fontId="22" type="noConversion"/>
  <pageMargins left="0.78740157480314965" right="0.78740157480314965" top="0.98425196850393704" bottom="0.98425196850393704" header="0.51181102362204722" footer="0.51181102362204722"/>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Hinweis</vt:lpstr>
      <vt:lpstr>Tabelle1</vt:lpstr>
      <vt:lpstr>Gleichzeitigkeitsfaktoren</vt:lpstr>
      <vt:lpstr>Vordruck Normalnetz</vt:lpstr>
      <vt:lpstr>Vordruck Ersatznetz</vt:lpstr>
      <vt:lpstr>Beispielrechnung Normalnetz</vt:lpstr>
      <vt:lpstr>Beispielrechnung Ersatznetz</vt:lpstr>
      <vt:lpstr>'Beispielrechnung Ersatznetz'!Druckbereich</vt:lpstr>
    </vt:vector>
  </TitlesOfParts>
  <Manager>AMEV@bmi.bund.de</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Schork, Andreas</cp:lastModifiedBy>
  <cp:lastPrinted>2020-06-09T08:43:20Z</cp:lastPrinted>
  <dcterms:created xsi:type="dcterms:W3CDTF">2003-08-12T10:05:12Z</dcterms:created>
  <dcterms:modified xsi:type="dcterms:W3CDTF">2020-10-13T10:57:24Z</dcterms:modified>
</cp:coreProperties>
</file>